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 activeTab="4"/>
  </bookViews>
  <sheets>
    <sheet name="Balance" sheetId="1" r:id="rId1"/>
    <sheet name="PYG" sheetId="2" r:id="rId2"/>
    <sheet name="ECPN-A" sheetId="5" r:id="rId3"/>
    <sheet name="ECPN-B" sheetId="6" r:id="rId4"/>
    <sheet name="EFE" sheetId="7" r:id="rId5"/>
  </sheets>
  <externalReferences>
    <externalReference r:id="rId6"/>
  </externalReferences>
  <definedNames>
    <definedName name="Activo">Balance!$A$6:$G$57</definedName>
    <definedName name="AJUSTES">#REF!</definedName>
    <definedName name="AREA_BB">#REF!</definedName>
    <definedName name="AREA_D">#REF!</definedName>
    <definedName name="_xlnm.Print_Area" localSheetId="0">Balance!$A$1:$R$63</definedName>
    <definedName name="_xlnm.Print_Area" localSheetId="2">'ECPN-A'!$A$1:$K$54</definedName>
    <definedName name="_xlnm.Print_Area" localSheetId="3">'ECPN-B'!$A$1:$O$59</definedName>
    <definedName name="_xlnm.Print_Area" localSheetId="1">PYG!$A$1:$H$61</definedName>
    <definedName name="AREA_G__2_2_">#REF!</definedName>
    <definedName name="AREA_HH">#REF!</definedName>
    <definedName name="AREA_JJ">#REF!</definedName>
    <definedName name="AREA_K">#REF!</definedName>
    <definedName name="AREA_LL">#REF!</definedName>
    <definedName name="AREA_T">#REF!</definedName>
    <definedName name="DATOS_CLIENTE">#REF!</definedName>
    <definedName name="IDENTIFICACIÓN">#REF!</definedName>
    <definedName name="REV._ANAL._BCE.">#REF!</definedName>
    <definedName name="REV._ANAL._PYG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7" l="1"/>
  <c r="C73" i="7"/>
  <c r="C65" i="7"/>
  <c r="C60" i="7"/>
  <c r="C53" i="7"/>
  <c r="C35" i="7"/>
  <c r="C51" i="7" s="1"/>
  <c r="C27" i="7"/>
  <c r="C20" i="7"/>
  <c r="C8" i="7"/>
  <c r="C59" i="7" l="1"/>
  <c r="C33" i="7"/>
  <c r="K48" i="5"/>
  <c r="I48" i="5"/>
  <c r="C17" i="2"/>
  <c r="E17" i="2"/>
  <c r="C13" i="2"/>
  <c r="E13" i="2"/>
  <c r="G57" i="2"/>
  <c r="E39" i="2"/>
  <c r="E49" i="2" s="1"/>
  <c r="C39" i="2"/>
  <c r="C49" i="2" s="1"/>
  <c r="G27" i="2"/>
  <c r="G48" i="2" s="1"/>
  <c r="G59" i="2" s="1"/>
  <c r="G63" i="2" s="1"/>
  <c r="G65" i="2" s="1"/>
  <c r="G66" i="2" s="1"/>
  <c r="E27" i="2"/>
  <c r="E33" i="2" s="1"/>
  <c r="C27" i="2"/>
  <c r="E22" i="2"/>
  <c r="C22" i="2"/>
  <c r="G18" i="2"/>
  <c r="B2" i="2"/>
  <c r="L46" i="1"/>
  <c r="G57" i="1"/>
  <c r="G64" i="1" s="1"/>
  <c r="P55" i="1"/>
  <c r="P58" i="1" s="1"/>
  <c r="P47" i="1"/>
  <c r="N46" i="1"/>
  <c r="E44" i="1"/>
  <c r="E54" i="1" s="1"/>
  <c r="C44" i="1"/>
  <c r="E39" i="1"/>
  <c r="C39" i="1"/>
  <c r="N35" i="1"/>
  <c r="L35" i="1"/>
  <c r="E31" i="1"/>
  <c r="C31" i="1"/>
  <c r="N29" i="1"/>
  <c r="N27" i="1"/>
  <c r="L27" i="1"/>
  <c r="L29" i="1" s="1"/>
  <c r="E23" i="1"/>
  <c r="C23" i="1"/>
  <c r="P22" i="1"/>
  <c r="E18" i="1"/>
  <c r="E25" i="1" s="1"/>
  <c r="C18" i="1"/>
  <c r="C25" i="1" s="1"/>
  <c r="N15" i="1"/>
  <c r="N20" i="1" s="1"/>
  <c r="L15" i="1"/>
  <c r="L20" i="1" s="1"/>
  <c r="P14" i="1"/>
  <c r="P13" i="1"/>
  <c r="P15" i="1" l="1"/>
  <c r="P24" i="1" s="1"/>
  <c r="C33" i="2"/>
  <c r="C51" i="2" s="1"/>
  <c r="C55" i="2" s="1"/>
  <c r="C54" i="1"/>
  <c r="C56" i="1" s="1"/>
  <c r="E55" i="2"/>
  <c r="N54" i="1"/>
  <c r="L54" i="1"/>
  <c r="L56" i="1" s="1"/>
  <c r="N56" i="1"/>
  <c r="E56" i="1"/>
  <c r="E51" i="2" l="1"/>
</calcChain>
</file>

<file path=xl/sharedStrings.xml><?xml version="1.0" encoding="utf-8"?>
<sst xmlns="http://schemas.openxmlformats.org/spreadsheetml/2006/main" count="353" uniqueCount="254">
  <si>
    <t xml:space="preserve">CLERHP ESTRUCTURAS, S.A. </t>
  </si>
  <si>
    <t>(Cifras en euros)</t>
  </si>
  <si>
    <t>ACTIVO</t>
  </si>
  <si>
    <t>31.12.2016</t>
  </si>
  <si>
    <t>31.12.2013</t>
  </si>
  <si>
    <t>PATRIMONIO NETO Y PASIVO</t>
  </si>
  <si>
    <t>ACTIVO NO CORRIENTE</t>
  </si>
  <si>
    <t>PATRIMONIO NETO</t>
  </si>
  <si>
    <t>Inmovilizado intangible (Nota 5)</t>
  </si>
  <si>
    <t xml:space="preserve">Fondos propios </t>
  </si>
  <si>
    <t xml:space="preserve">   Aplicaciones informáticas</t>
  </si>
  <si>
    <t xml:space="preserve">   Capital escriturado (Nota 9)</t>
  </si>
  <si>
    <t>Inmovilizado material (Nota 5)</t>
  </si>
  <si>
    <t xml:space="preserve">   Instalaciones técnicas y otro inmovilizado material</t>
  </si>
  <si>
    <t xml:space="preserve">      Legal y estatutarias</t>
  </si>
  <si>
    <t xml:space="preserve">      Otras reservas</t>
  </si>
  <si>
    <t>Inversiones en empresas del grupo y asociadas a largo plazo (Nota 6)</t>
  </si>
  <si>
    <t xml:space="preserve">   Instrumentos de patrimonio </t>
  </si>
  <si>
    <t xml:space="preserve">   Créditos a empresas  (Nota 13)</t>
  </si>
  <si>
    <t xml:space="preserve">  Acciones y participaciones de patrimonio propias (Nota 9)</t>
  </si>
  <si>
    <t>Inversiones financieras a largo plazo (Nota 6)</t>
  </si>
  <si>
    <t>Total Patrimonio Neto</t>
  </si>
  <si>
    <t xml:space="preserve">   Instrumentos de patrimonio</t>
  </si>
  <si>
    <t xml:space="preserve">   Otros activos financieros</t>
  </si>
  <si>
    <t>PASIVO NO CORRIENTE</t>
  </si>
  <si>
    <t>Deudas a largo plazo  (Nota 8)</t>
  </si>
  <si>
    <t>Total Activo No Corriente</t>
  </si>
  <si>
    <t xml:space="preserve">   Deudas con entidades de crédito</t>
  </si>
  <si>
    <t xml:space="preserve">   Otros pasivos financieros </t>
  </si>
  <si>
    <t>ACTIVO CORRIENTE</t>
  </si>
  <si>
    <t>Existencias (Nota 7)</t>
  </si>
  <si>
    <t xml:space="preserve">  Existencias comerciales</t>
  </si>
  <si>
    <t>Total Pasivo No Corriente</t>
  </si>
  <si>
    <t xml:space="preserve">  Anticipos a proveedores  (Nota 6)</t>
  </si>
  <si>
    <t>PASIVO CORRIENTE</t>
  </si>
  <si>
    <t>Deudas a corto plazo (Nota 8)</t>
  </si>
  <si>
    <t xml:space="preserve">Deudores comerciales y otras cuentas a cobrar </t>
  </si>
  <si>
    <t xml:space="preserve">   Clientes por ventas y prestaciones de servicios (Nota 6)</t>
  </si>
  <si>
    <t xml:space="preserve">   Clientes, empresas del grupo y asociadas (Notas 6 y 13)</t>
  </si>
  <si>
    <t xml:space="preserve">   Deudores varios (Nota 6)</t>
  </si>
  <si>
    <t xml:space="preserve">   Otros créditos con Administraciones Públicas (Nota 10)</t>
  </si>
  <si>
    <t>Acreedores comerciales y otras cuentas a pagar</t>
  </si>
  <si>
    <t xml:space="preserve">   Proveedores (Nota 8)</t>
  </si>
  <si>
    <t xml:space="preserve">   Acreedores varios (Nota 8)</t>
  </si>
  <si>
    <t>Inversiones en empresas del grupo y asociadas a corto plazo  (Nota 6)</t>
  </si>
  <si>
    <t xml:space="preserve">   Personal (Nota 8)</t>
  </si>
  <si>
    <t xml:space="preserve">   Créditos a empresas (Nota 13)</t>
  </si>
  <si>
    <t xml:space="preserve">   Pasivos por impuesto corriente  (Nota 10)</t>
  </si>
  <si>
    <t xml:space="preserve">   Otros activos financieros (Nota 13)</t>
  </si>
  <si>
    <t xml:space="preserve">   Otras deudas con Administraciones Públicas (Nota 10)</t>
  </si>
  <si>
    <t xml:space="preserve">   Anticipos de clientes  (Nota 8)</t>
  </si>
  <si>
    <t>Inversiones financieras a corto plazo (Nota 6)</t>
  </si>
  <si>
    <t xml:space="preserve">    Otros activos financieros</t>
  </si>
  <si>
    <t>Periodificaciones a corto plazo</t>
  </si>
  <si>
    <t>Efectivo y otros activos líquidos equivalentes (Nota 6)</t>
  </si>
  <si>
    <t xml:space="preserve">    Tesorería</t>
  </si>
  <si>
    <t>Total Activo Corriente</t>
  </si>
  <si>
    <t>Total Pasivo Corriente</t>
  </si>
  <si>
    <t>TOTAL ACTIVO</t>
  </si>
  <si>
    <t>TOTAL PATRIMONIO NETO Y PASIVO</t>
  </si>
  <si>
    <t xml:space="preserve">BALANCES  AL 31 DE DICIEMBRE DE 2017 Y 31 DE DICIEMBRE DE 2016 </t>
  </si>
  <si>
    <t>31.12.2017</t>
  </si>
  <si>
    <t>CUENTAS DE PÉRDIDAS Y GANANCIAS CORRESPONDIENTES A LOS</t>
  </si>
  <si>
    <t>OPERACIONES CONTINUADAS</t>
  </si>
  <si>
    <t>2013</t>
  </si>
  <si>
    <t>Importe neto de la cifra de negocios (Nota 12)</t>
  </si>
  <si>
    <t xml:space="preserve">   Prestaciones de servicios</t>
  </si>
  <si>
    <t>Aprovisionamientos (Nota 12)</t>
  </si>
  <si>
    <t xml:space="preserve">   Trabajos realizados por otras empresas</t>
  </si>
  <si>
    <t xml:space="preserve">Gastos de personal </t>
  </si>
  <si>
    <t xml:space="preserve">   Sueldos, salarios y asimilados</t>
  </si>
  <si>
    <t xml:space="preserve">   Cargas sociales (Nota 12)</t>
  </si>
  <si>
    <t>Otros gastos de explotación</t>
  </si>
  <si>
    <t xml:space="preserve">   Servicios exteriores</t>
  </si>
  <si>
    <t xml:space="preserve">   Tributos</t>
  </si>
  <si>
    <t xml:space="preserve">   Pérdidas, deterioro y variación de provisiones por operaciones comerciales</t>
  </si>
  <si>
    <t>Amortización del inmovilizado (Nota 5)</t>
  </si>
  <si>
    <t xml:space="preserve">Otros resultados </t>
  </si>
  <si>
    <t>Resultado de explotación</t>
  </si>
  <si>
    <t>Ingresos financieros</t>
  </si>
  <si>
    <t xml:space="preserve">   De valores negociables y otros instrumentos financieros (Nota 6)</t>
  </si>
  <si>
    <t xml:space="preserve">      De terceros</t>
  </si>
  <si>
    <t>Gastos financieros (Notas 8 y 10)</t>
  </si>
  <si>
    <t xml:space="preserve">   Por deudas con terceros</t>
  </si>
  <si>
    <t>Diferencias de cambio (Nota 11)</t>
  </si>
  <si>
    <t xml:space="preserve">Deterioro y rtdo por enajenaciones instrumentos financieros </t>
  </si>
  <si>
    <t>Resultado financiero</t>
  </si>
  <si>
    <t>Resultado antes de impuestos</t>
  </si>
  <si>
    <t>Impuestos sobre beneficios (Nota 10)</t>
  </si>
  <si>
    <t>Resultado del periodo procedente de operaciones continuadas</t>
  </si>
  <si>
    <t>EJERCICIOS TERMINADOS EL 31 DE DICIEMBRE DE 2017 Y 2016</t>
  </si>
  <si>
    <t xml:space="preserve">  Ventas</t>
  </si>
  <si>
    <t xml:space="preserve">  Consumo de mercaderías</t>
  </si>
  <si>
    <t>Las Notas 1 a 17 incluídas en la memoria adjunta forman parte integrante de la cuenta</t>
  </si>
  <si>
    <t xml:space="preserve"> de pérdidas y ganancias correspondiente al ejercicio anual terminado el 31 de diciembre de 2017</t>
  </si>
  <si>
    <t xml:space="preserve">      De empresas del grupo y  (Nota 13)</t>
  </si>
  <si>
    <t>Las Notas 1 a 17 incluídas en la memoria adjunta  forman parte integrante del balance al 31 de diciembre de 2017</t>
  </si>
  <si>
    <t>A.-</t>
  </si>
  <si>
    <t>Resultado de la Cuenta de Perdidas y Ganancias</t>
  </si>
  <si>
    <t>Ingresos y gastos imputados directamente a PN</t>
  </si>
  <si>
    <t>I.-</t>
  </si>
  <si>
    <t>Por valoración de instrumentos financieros</t>
  </si>
  <si>
    <t>Activos financieros disponibles para la venta</t>
  </si>
  <si>
    <t>-,-</t>
  </si>
  <si>
    <t>Otros ingresos/gastos</t>
  </si>
  <si>
    <t>II.-</t>
  </si>
  <si>
    <t>Por coberturas de flujos de efectivo</t>
  </si>
  <si>
    <t>III.-</t>
  </si>
  <si>
    <t>Subvenciones, donaciones y legados recibidos</t>
  </si>
  <si>
    <t xml:space="preserve">IV.- </t>
  </si>
  <si>
    <t>Por ganacias y pérdidas actuariales y otros ajustes</t>
  </si>
  <si>
    <t>V.-</t>
  </si>
  <si>
    <t>Efecto impositivo</t>
  </si>
  <si>
    <t>B.-</t>
  </si>
  <si>
    <t>Total ingresos y gastos imputados directamente a PN</t>
  </si>
  <si>
    <t>Transferencia a la Cuenta de Perdidas y Ganancias</t>
  </si>
  <si>
    <t>VI.-</t>
  </si>
  <si>
    <t>Por valoracion de instrumentos financieros</t>
  </si>
  <si>
    <t>VII.-</t>
  </si>
  <si>
    <t>VIII.-</t>
  </si>
  <si>
    <t>IX.-</t>
  </si>
  <si>
    <t>C.-</t>
  </si>
  <si>
    <t>Total transferencia a la Cuenta de Perdidas y Ganancias</t>
  </si>
  <si>
    <t>TOTAL DE INGRESOS Y GASTOS RECONOCIDOS</t>
  </si>
  <si>
    <t>CLERHP ESTRUCTURAS, S.A.</t>
  </si>
  <si>
    <t>Capital</t>
  </si>
  <si>
    <t>Prima emision</t>
  </si>
  <si>
    <t>Reservas</t>
  </si>
  <si>
    <t>Acciones propias</t>
  </si>
  <si>
    <t>Resul. Ej. Anteriores</t>
  </si>
  <si>
    <t>Otras aportaciones socios</t>
  </si>
  <si>
    <t>Dividendo a cuenta (-)</t>
  </si>
  <si>
    <t>Subvenciones recibidas</t>
  </si>
  <si>
    <t>TOTAL</t>
  </si>
  <si>
    <t>Escriturado</t>
  </si>
  <si>
    <t>No exigido</t>
  </si>
  <si>
    <t>Ajustes por cambio criterio'15 y anteriores</t>
  </si>
  <si>
    <t>Ajustes por errores '15 y anteriores</t>
  </si>
  <si>
    <t xml:space="preserve">B.- </t>
  </si>
  <si>
    <t>Total ingresos y gastos reconocidos</t>
  </si>
  <si>
    <t>Operaciones con socios</t>
  </si>
  <si>
    <t>1.-</t>
  </si>
  <si>
    <t>Aumento capital</t>
  </si>
  <si>
    <t>2.-</t>
  </si>
  <si>
    <t>Reducción capital (-)</t>
  </si>
  <si>
    <t>3.-</t>
  </si>
  <si>
    <t>Conversion pasivos financieros en PN</t>
  </si>
  <si>
    <t>4.-</t>
  </si>
  <si>
    <t>Distribución de dividendos (-)</t>
  </si>
  <si>
    <t>5.-</t>
  </si>
  <si>
    <t>Operaciones con acciones propias (netas)</t>
  </si>
  <si>
    <t>6.-</t>
  </si>
  <si>
    <t>Increm/dismin. PN por combinacion negocios</t>
  </si>
  <si>
    <t>7.-</t>
  </si>
  <si>
    <t>Otras operaciones con socios</t>
  </si>
  <si>
    <t>Otras variaciones PN</t>
  </si>
  <si>
    <t>SALDO 31/12/2016</t>
  </si>
  <si>
    <t>Ajustes por cambio criterio 31/12/16 por normativa</t>
  </si>
  <si>
    <t>Ajustes por errores 31/12/16 y anteriores</t>
  </si>
  <si>
    <t>D.-</t>
  </si>
  <si>
    <t>CLERHP ESTRUCTURAS S.A.</t>
  </si>
  <si>
    <t>Resultado ejercicio</t>
  </si>
  <si>
    <t>SALDO FINAL 31/12/2015</t>
  </si>
  <si>
    <t>SALDO AJUSTADO 01/01/2016</t>
  </si>
  <si>
    <t>SALDO AJUSTADO 01/01/2017</t>
  </si>
  <si>
    <t>E.- SALDO FINAL 31/12/2017</t>
  </si>
  <si>
    <t>31.12.17</t>
  </si>
  <si>
    <t>31.12.16</t>
  </si>
  <si>
    <t>A) Flujos de efectivo de las actividades de explotación</t>
  </si>
  <si>
    <t>1. Resultado del ejercicio antes de impuestos</t>
  </si>
  <si>
    <t>2. Ajustes del resultado</t>
  </si>
  <si>
    <t>a) Amortización del inmovilizado</t>
  </si>
  <si>
    <t>(+)</t>
  </si>
  <si>
    <t>b) Correcciones valorativas por deterioro</t>
  </si>
  <si>
    <t>(+/-)</t>
  </si>
  <si>
    <t>c) Variación de provisiones</t>
  </si>
  <si>
    <t>d) Imputación de subvenciones</t>
  </si>
  <si>
    <t>(-)</t>
  </si>
  <si>
    <t>e) Resultados por bajas y enajenaciones de inmovilizado</t>
  </si>
  <si>
    <t>f) Resultados por bajas y enajenaciones de instrumentos financieros</t>
  </si>
  <si>
    <t>g) Ingresos financieros</t>
  </si>
  <si>
    <t>h) Gastos financieros</t>
  </si>
  <si>
    <t>i) Diferencias de cambio</t>
  </si>
  <si>
    <t>j) Variación de valor razonable en instrumentos financieros</t>
  </si>
  <si>
    <t>k) Otros ingresos y gastos</t>
  </si>
  <si>
    <t>3. Cambios en el capital corriente</t>
  </si>
  <si>
    <t>a) Existencias</t>
  </si>
  <si>
    <t>b) Deudores y otras cuentas a cobrar</t>
  </si>
  <si>
    <t>c) Otros activos corrientes</t>
  </si>
  <si>
    <t>d) Acreedores y otras cuentas a pagar</t>
  </si>
  <si>
    <t>e) Otros pasivos corrientes</t>
  </si>
  <si>
    <t>f) Otros activos y pasivos no corrientes</t>
  </si>
  <si>
    <t>4. Otros flujos de efectivo de las actividades de explotación</t>
  </si>
  <si>
    <t>a) Pagos de intereses</t>
  </si>
  <si>
    <t>b) Cobros de dividendos</t>
  </si>
  <si>
    <t>c) Cobros de intereses</t>
  </si>
  <si>
    <t>d) Cobros (pagos) por impuesto sobre beneficio</t>
  </si>
  <si>
    <t>e) Otros pagos (cobros)</t>
  </si>
  <si>
    <t>(-/+)</t>
  </si>
  <si>
    <t>5. Flujos de efectivo de las actividades de explotación (1+2+3+4)</t>
  </si>
  <si>
    <t>B) Flujos de efectivo de las actividades de inversión</t>
  </si>
  <si>
    <t>6. Pagos por inversiones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</si>
  <si>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</si>
  <si>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</si>
  <si>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</si>
  <si>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</si>
  <si>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</si>
  <si>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matenidos para la venta</t>
  </si>
  <si>
    <t>g) Otros activos</t>
  </si>
  <si>
    <t>7. Cobros por desinversiones</t>
  </si>
  <si>
    <t>8. Flujos de efectivo de las actividades de inversión (7-6)</t>
  </si>
  <si>
    <t>C) Flujos de efectivo de las actividades de financiación</t>
  </si>
  <si>
    <t>9. Cobros y pagos por instrumentos de patrimonio (a+b+c+d+e)</t>
  </si>
  <si>
    <t>a) Emisión de instrumentos de patrimonio</t>
  </si>
  <si>
    <t>b) Amortización de instrumentos de patrimonio</t>
  </si>
  <si>
    <t>c) Adquisición de instrumentos de patrimonio propio</t>
  </si>
  <si>
    <t>d) Enajenación de instrumentos de patrimonio propio</t>
  </si>
  <si>
    <t>e) Subvenciones, donaciones y legados recibidos</t>
  </si>
  <si>
    <t>10. Cobros y pagos por instrumentos de pasivo financiero (a-b)</t>
  </si>
  <si>
    <t>a) Emisión de (1+2+3+4)</t>
  </si>
  <si>
    <t>1. Obligaciones y otros valores negociables</t>
  </si>
  <si>
    <t>2. Deudas con entidades de crédito</t>
  </si>
  <si>
    <t>3. Deudas con empresas del grupo y asociadas</t>
  </si>
  <si>
    <t>4. Otras deudas</t>
  </si>
  <si>
    <t>b) Devolución y amortización de (1+2+3+4)</t>
  </si>
  <si>
    <t>11. Pagos por dividendos y remuneraciones de otros instrumentos de patrimonio (a+b)</t>
  </si>
  <si>
    <t>a) Dividendos</t>
  </si>
  <si>
    <t>b) Remuneración de otros instrumentos de patrimonio</t>
  </si>
  <si>
    <t>12. Flujos de efectivo de las actividades de financiación (9+10-11)</t>
  </si>
  <si>
    <t>D) Efecto de las variaciones de los tipos de cambio</t>
  </si>
  <si>
    <t>E) Aumento / disminución neta del efectivo o equivalentes (5+8+12+D)</t>
  </si>
  <si>
    <t>Efectivo o equivalentes al comienzo del ejercicio</t>
  </si>
  <si>
    <t>Efectivo o equivalentes al final del ejercicio</t>
  </si>
  <si>
    <t xml:space="preserve"> CLERHP ESTRUCTURAS, S.A.</t>
  </si>
  <si>
    <t xml:space="preserve">ESTADOS DE CAMBIOS EN EL PATRIMONIO NETO CORRESPONDIENTES A LOS EJERCICIOS ANUALES TERMINADOS </t>
  </si>
  <si>
    <t>A) ESTADOS DE INGRESOS Y GASTOS RECONOCIDOS CORRESPONDIENTES A LOS EJERCICIO ANUALES TERMINADOS</t>
  </si>
  <si>
    <t>(Euros)</t>
  </si>
  <si>
    <t>Las Notas 1 a 17 incluidas en la memoria adjunta forman parte integrante del estado de cambios en el patrimonio</t>
  </si>
  <si>
    <t>EL 31 DE DICIEMBRE DE 2017 Y 2016</t>
  </si>
  <si>
    <t xml:space="preserve"> EL 31 DE DICIEMBRE DE 2017 Y 2016</t>
  </si>
  <si>
    <t xml:space="preserve"> neto correspondiente al ejercicio anual terminado el 31 de diciembre de 2017</t>
  </si>
  <si>
    <t>B) ESTADOS TOTALES DE CAMBIOS EN EL PATRIMONIO NETO CORRESPONDIENTES A LOS EJERCICIOS ANUALES TERMINADOS EL 31 DE DICIEMBRE DE 2017 Y 2016</t>
  </si>
  <si>
    <t>ESTADOS DE CAMBIOS EN EL PATRIMONIO NETO CORRESPONDIENTES A LOS EJERCICIOS ANUALES TERMINADOS EL 31 DE DICIEMBRE DE 2017 Y 2016</t>
  </si>
  <si>
    <t>al ejercicio anual terminado el 31 de diciembre de 2017.</t>
  </si>
  <si>
    <t>ESTADO DE FLUJOS DE EFECTIVO CORRESPONDIENTES A LOS EJERCICIOS ANUALES TERMINADOS EL 31 DE DICIEMBRE DE 2017 Y 2016</t>
  </si>
  <si>
    <t>Las Notas 1 a 17 incluídas en la memoria adjunta forman parte integrante del estado de flujos de efectivo</t>
  </si>
  <si>
    <t>correspondiente al ejercicio anual terminado el 31 de diciembre de 2017.</t>
  </si>
  <si>
    <t xml:space="preserve">   Activos por impuesto corriente (Nota 10)</t>
  </si>
  <si>
    <t xml:space="preserve">   Prima de emisión (Nota 9)</t>
  </si>
  <si>
    <t xml:space="preserve">   Reservas (Nota 9)</t>
  </si>
  <si>
    <t xml:space="preserve">   Resultado del ejercicio</t>
  </si>
  <si>
    <t xml:space="preserve">   Proveedores grupo (Notas 8 y 13)</t>
  </si>
  <si>
    <t xml:space="preserve">   Deterioros y pérdidas </t>
  </si>
  <si>
    <t>Las Notas 1 a 17 incluídas en la memoria adjunta forman parte integrante del estado de cambios en el patrimonio neto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</si>
</sst>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;\-\-"/>
    <numFmt numFmtId="165" formatCode="#,##0\ ;\(#,##0\);\-\-"/>
    <numFmt numFmtId="166" formatCode="#,##0.00;\(#,##0.00\);\-\-"/>
    <numFmt numFmtId="167" formatCode="_(* #,##0_);_(* \(#,##0\);_(* &quot;-&quot;_);_(@_)"/>
    <numFmt numFmtId="168" formatCode="#,##0;\(#,##0\)"/>
    <numFmt numFmtId="169" formatCode="#,###;\(#,###\);\-\-"/>
    <numFmt numFmtId="170" formatCode="#,##0\ ;\(#,##0\);\-"/>
  </numFmts>
  <fonts count="22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5"/>
      <name val="Book Antiqua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2"/>
      <name val="Arial MT"/>
    </font>
    <font>
      <sz val="8"/>
      <name val="Book Antiqua"/>
      <family val="1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12.5"/>
      <name val="Book Antiqua"/>
      <family val="1"/>
    </font>
    <font>
      <sz val="12"/>
      <name val="Book Antiqua"/>
      <family val="1"/>
    </font>
    <font>
      <sz val="9"/>
      <name val="Calibri"/>
      <family val="2"/>
      <scheme val="minor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b/>
      <u/>
      <sz val="11"/>
      <name val="Book Antiqua"/>
      <family val="1"/>
    </font>
    <font>
      <b/>
      <sz val="11"/>
      <color theme="1"/>
      <name val="Book Antiqua"/>
      <family val="1"/>
    </font>
    <font>
      <sz val="11"/>
      <color indexed="8"/>
      <name val="Book Antiqua"/>
      <family val="1"/>
    </font>
    <font>
      <i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9" fillId="0" borderId="0"/>
    <xf numFmtId="0" fontId="12" fillId="0" borderId="0"/>
    <xf numFmtId="0" fontId="1" fillId="0" borderId="0"/>
  </cellStyleXfs>
  <cellXfs count="187">
    <xf numFmtId="0" fontId="0" fillId="0" borderId="0" xfId="0"/>
    <xf numFmtId="164" fontId="4" fillId="0" borderId="0" xfId="0" applyNumberFormat="1" applyFont="1" applyFill="1"/>
    <xf numFmtId="164" fontId="4" fillId="0" borderId="4" xfId="0" applyNumberFormat="1" applyFont="1" applyFill="1" applyBorder="1"/>
    <xf numFmtId="164" fontId="4" fillId="0" borderId="0" xfId="0" applyNumberFormat="1" applyFont="1" applyFill="1" applyAlignment="1"/>
    <xf numFmtId="49" fontId="7" fillId="0" borderId="6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/>
    <xf numFmtId="164" fontId="4" fillId="0" borderId="0" xfId="0" applyNumberFormat="1" applyFont="1" applyFill="1" applyBorder="1" applyAlignment="1"/>
    <xf numFmtId="164" fontId="8" fillId="0" borderId="0" xfId="0" applyNumberFormat="1" applyFont="1" applyFill="1" applyAlignment="1"/>
    <xf numFmtId="164" fontId="8" fillId="0" borderId="0" xfId="0" applyNumberFormat="1" applyFont="1" applyFill="1" applyBorder="1" applyAlignment="1"/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/>
    <xf numFmtId="165" fontId="4" fillId="0" borderId="0" xfId="0" applyNumberFormat="1" applyFont="1" applyFill="1" applyBorder="1" applyAlignment="1"/>
    <xf numFmtId="164" fontId="4" fillId="0" borderId="0" xfId="2" applyNumberFormat="1" applyFont="1" applyFill="1" applyBorder="1" applyAlignment="1"/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 applyProtection="1">
      <protection locked="0"/>
    </xf>
    <xf numFmtId="164" fontId="4" fillId="0" borderId="6" xfId="0" applyNumberFormat="1" applyFont="1" applyFill="1" applyBorder="1"/>
    <xf numFmtId="164" fontId="4" fillId="0" borderId="6" xfId="0" applyNumberFormat="1" applyFont="1" applyFill="1" applyBorder="1" applyAlignment="1"/>
    <xf numFmtId="165" fontId="4" fillId="0" borderId="0" xfId="2" applyNumberFormat="1" applyFont="1" applyFill="1" applyBorder="1"/>
    <xf numFmtId="165" fontId="4" fillId="0" borderId="0" xfId="0" applyNumberFormat="1" applyFont="1" applyFill="1"/>
    <xf numFmtId="164" fontId="4" fillId="0" borderId="6" xfId="0" applyNumberFormat="1" applyFont="1" applyFill="1" applyBorder="1" applyAlignment="1">
      <alignment horizontal="right"/>
    </xf>
    <xf numFmtId="165" fontId="8" fillId="0" borderId="6" xfId="0" applyNumberFormat="1" applyFont="1" applyFill="1" applyBorder="1" applyAlignment="1"/>
    <xf numFmtId="165" fontId="8" fillId="0" borderId="0" xfId="0" applyNumberFormat="1" applyFont="1" applyFill="1" applyBorder="1" applyAlignment="1"/>
    <xf numFmtId="164" fontId="8" fillId="0" borderId="6" xfId="0" applyNumberFormat="1" applyFont="1" applyFill="1" applyBorder="1" applyAlignment="1"/>
    <xf numFmtId="165" fontId="8" fillId="0" borderId="0" xfId="0" applyNumberFormat="1" applyFont="1" applyFill="1" applyAlignment="1"/>
    <xf numFmtId="165" fontId="4" fillId="0" borderId="0" xfId="0" applyNumberFormat="1" applyFont="1" applyFill="1" applyBorder="1"/>
    <xf numFmtId="164" fontId="8" fillId="0" borderId="6" xfId="0" applyNumberFormat="1" applyFont="1" applyFill="1" applyBorder="1" applyAlignment="1">
      <alignment horizontal="right"/>
    </xf>
    <xf numFmtId="167" fontId="10" fillId="0" borderId="0" xfId="2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165" fontId="8" fillId="0" borderId="6" xfId="0" applyNumberFormat="1" applyFont="1" applyFill="1" applyBorder="1"/>
    <xf numFmtId="165" fontId="8" fillId="0" borderId="0" xfId="0" applyNumberFormat="1" applyFont="1" applyFill="1" applyBorder="1"/>
    <xf numFmtId="37" fontId="11" fillId="0" borderId="0" xfId="2" applyNumberFormat="1" applyFont="1" applyFill="1" applyBorder="1"/>
    <xf numFmtId="9" fontId="4" fillId="0" borderId="0" xfId="1" applyFont="1" applyFill="1"/>
    <xf numFmtId="164" fontId="4" fillId="0" borderId="6" xfId="2" applyNumberFormat="1" applyFont="1" applyFill="1" applyBorder="1" applyAlignment="1">
      <alignment horizontal="right"/>
    </xf>
    <xf numFmtId="164" fontId="4" fillId="0" borderId="0" xfId="2" applyNumberFormat="1" applyFont="1" applyFill="1" applyBorder="1" applyAlignment="1">
      <alignment horizontal="right"/>
    </xf>
    <xf numFmtId="164" fontId="8" fillId="0" borderId="6" xfId="0" applyNumberFormat="1" applyFont="1" applyFill="1" applyBorder="1"/>
    <xf numFmtId="164" fontId="8" fillId="0" borderId="0" xfId="0" applyNumberFormat="1" applyFont="1" applyFill="1" applyBorder="1"/>
    <xf numFmtId="164" fontId="8" fillId="0" borderId="8" xfId="0" applyNumberFormat="1" applyFont="1" applyFill="1" applyBorder="1"/>
    <xf numFmtId="164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64" fontId="8" fillId="0" borderId="8" xfId="0" applyNumberFormat="1" applyFont="1" applyFill="1" applyBorder="1" applyAlignment="1"/>
    <xf numFmtId="164" fontId="4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/>
    <xf numFmtId="164" fontId="4" fillId="0" borderId="0" xfId="0" applyNumberFormat="1" applyFont="1" applyFill="1" applyAlignment="1">
      <alignment horizontal="centerContinuous"/>
    </xf>
    <xf numFmtId="165" fontId="4" fillId="0" borderId="0" xfId="0" applyNumberFormat="1" applyFont="1" applyFill="1" applyAlignment="1">
      <alignment horizontal="centerContinuous"/>
    </xf>
    <xf numFmtId="169" fontId="4" fillId="0" borderId="0" xfId="3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/>
    <xf numFmtId="164" fontId="14" fillId="0" borderId="0" xfId="0" applyNumberFormat="1" applyFont="1" applyFill="1" applyAlignment="1"/>
    <xf numFmtId="49" fontId="7" fillId="0" borderId="6" xfId="0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right"/>
    </xf>
    <xf numFmtId="0" fontId="4" fillId="0" borderId="0" xfId="0" applyFont="1" applyBorder="1"/>
    <xf numFmtId="0" fontId="17" fillId="0" borderId="4" xfId="4" applyFont="1" applyFill="1" applyBorder="1"/>
    <xf numFmtId="0" fontId="17" fillId="0" borderId="0" xfId="4" applyFont="1" applyFill="1" applyBorder="1"/>
    <xf numFmtId="0" fontId="17" fillId="0" borderId="9" xfId="4" applyFont="1" applyFill="1" applyBorder="1"/>
    <xf numFmtId="0" fontId="18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17" fillId="0" borderId="0" xfId="4" applyFont="1" applyFill="1"/>
    <xf numFmtId="0" fontId="18" fillId="0" borderId="0" xfId="4" applyFont="1" applyAlignment="1">
      <alignment horizontal="center" wrapText="1"/>
    </xf>
    <xf numFmtId="0" fontId="16" fillId="0" borderId="0" xfId="4" applyFont="1" applyFill="1"/>
    <xf numFmtId="0" fontId="19" fillId="0" borderId="10" xfId="4" applyFont="1" applyFill="1" applyBorder="1" applyAlignment="1">
      <alignment horizontal="centerContinuous"/>
    </xf>
    <xf numFmtId="0" fontId="19" fillId="0" borderId="11" xfId="4" applyFont="1" applyFill="1" applyBorder="1" applyAlignment="1">
      <alignment horizontal="centerContinuous"/>
    </xf>
    <xf numFmtId="0" fontId="19" fillId="0" borderId="12" xfId="4" applyFont="1" applyFill="1" applyBorder="1" applyAlignment="1">
      <alignment horizontal="centerContinuous"/>
    </xf>
    <xf numFmtId="0" fontId="17" fillId="0" borderId="10" xfId="4" applyFont="1" applyFill="1" applyBorder="1"/>
    <xf numFmtId="0" fontId="19" fillId="0" borderId="12" xfId="4" applyFont="1" applyFill="1" applyBorder="1"/>
    <xf numFmtId="0" fontId="17" fillId="0" borderId="12" xfId="4" applyFont="1" applyFill="1" applyBorder="1"/>
    <xf numFmtId="4" fontId="17" fillId="0" borderId="12" xfId="4" applyNumberFormat="1" applyFont="1" applyFill="1" applyBorder="1"/>
    <xf numFmtId="3" fontId="19" fillId="0" borderId="11" xfId="4" applyNumberFormat="1" applyFont="1" applyFill="1" applyBorder="1"/>
    <xf numFmtId="4" fontId="17" fillId="0" borderId="0" xfId="4" applyNumberFormat="1" applyFont="1" applyFill="1"/>
    <xf numFmtId="0" fontId="17" fillId="0" borderId="0" xfId="4" applyFont="1"/>
    <xf numFmtId="4" fontId="17" fillId="0" borderId="0" xfId="4" quotePrefix="1" applyNumberFormat="1" applyFont="1" applyFill="1" applyAlignment="1">
      <alignment horizontal="right"/>
    </xf>
    <xf numFmtId="4" fontId="17" fillId="0" borderId="6" xfId="4" quotePrefix="1" applyNumberFormat="1" applyFont="1" applyFill="1" applyBorder="1" applyAlignment="1">
      <alignment horizontal="right"/>
    </xf>
    <xf numFmtId="4" fontId="17" fillId="0" borderId="11" xfId="4" applyNumberFormat="1" applyFont="1" applyFill="1" applyBorder="1"/>
    <xf numFmtId="0" fontId="19" fillId="0" borderId="10" xfId="4" applyFont="1" applyFill="1" applyBorder="1"/>
    <xf numFmtId="3" fontId="19" fillId="0" borderId="12" xfId="4" applyNumberFormat="1" applyFont="1" applyFill="1" applyBorder="1"/>
    <xf numFmtId="170" fontId="8" fillId="0" borderId="0" xfId="0" applyNumberFormat="1" applyFont="1" applyFill="1" applyAlignment="1">
      <alignment wrapText="1"/>
    </xf>
    <xf numFmtId="0" fontId="4" fillId="0" borderId="0" xfId="0" applyFont="1"/>
    <xf numFmtId="170" fontId="8" fillId="0" borderId="4" xfId="0" applyNumberFormat="1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9" xfId="0" applyFont="1" applyFill="1" applyBorder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wrapText="1"/>
    </xf>
    <xf numFmtId="0" fontId="20" fillId="0" borderId="0" xfId="0" applyFont="1" applyAlignment="1">
      <alignment vertical="center"/>
    </xf>
    <xf numFmtId="0" fontId="20" fillId="0" borderId="10" xfId="0" applyFont="1" applyBorder="1"/>
    <xf numFmtId="0" fontId="20" fillId="0" borderId="12" xfId="0" applyFont="1" applyBorder="1"/>
    <xf numFmtId="17" fontId="20" fillId="0" borderId="12" xfId="0" applyNumberFormat="1" applyFont="1" applyBorder="1"/>
    <xf numFmtId="4" fontId="20" fillId="0" borderId="12" xfId="0" applyNumberFormat="1" applyFont="1" applyBorder="1"/>
    <xf numFmtId="4" fontId="20" fillId="0" borderId="14" xfId="0" applyNumberFormat="1" applyFont="1" applyBorder="1"/>
    <xf numFmtId="0" fontId="20" fillId="0" borderId="4" xfId="0" applyFont="1" applyBorder="1"/>
    <xf numFmtId="4" fontId="20" fillId="0" borderId="0" xfId="0" applyNumberFormat="1" applyFont="1"/>
    <xf numFmtId="4" fontId="20" fillId="0" borderId="13" xfId="0" applyNumberFormat="1" applyFont="1" applyBorder="1"/>
    <xf numFmtId="0" fontId="20" fillId="0" borderId="0" xfId="0" applyFont="1"/>
    <xf numFmtId="4" fontId="20" fillId="0" borderId="16" xfId="0" applyNumberFormat="1" applyFont="1" applyBorder="1"/>
    <xf numFmtId="4" fontId="20" fillId="0" borderId="0" xfId="0" applyNumberFormat="1" applyFont="1" applyFill="1"/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19" fillId="0" borderId="0" xfId="0" applyNumberFormat="1" applyFont="1" applyBorder="1" applyAlignment="1"/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3" fontId="8" fillId="0" borderId="14" xfId="0" applyNumberFormat="1" applyFont="1" applyBorder="1"/>
    <xf numFmtId="3" fontId="4" fillId="0" borderId="16" xfId="0" applyNumberFormat="1" applyFont="1" applyFill="1" applyBorder="1"/>
    <xf numFmtId="0" fontId="4" fillId="0" borderId="0" xfId="0" applyFont="1" applyFill="1" applyAlignment="1">
      <alignment horizontal="left" vertical="center"/>
    </xf>
    <xf numFmtId="0" fontId="4" fillId="0" borderId="16" xfId="0" quotePrefix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169" fontId="4" fillId="0" borderId="0" xfId="3" applyNumberFormat="1" applyFont="1" applyFill="1" applyBorder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/>
    <xf numFmtId="0" fontId="8" fillId="0" borderId="1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/>
    </xf>
    <xf numFmtId="3" fontId="8" fillId="0" borderId="14" xfId="0" applyNumberFormat="1" applyFont="1" applyFill="1" applyBorder="1"/>
    <xf numFmtId="0" fontId="8" fillId="0" borderId="16" xfId="0" quotePrefix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21" fillId="0" borderId="16" xfId="0" applyNumberFormat="1" applyFont="1" applyFill="1" applyBorder="1"/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3" fontId="4" fillId="0" borderId="14" xfId="0" applyNumberFormat="1" applyFont="1" applyFill="1" applyBorder="1"/>
    <xf numFmtId="0" fontId="4" fillId="0" borderId="0" xfId="0" applyFont="1" applyFill="1"/>
    <xf numFmtId="3" fontId="4" fillId="0" borderId="0" xfId="0" applyNumberFormat="1" applyFont="1" applyFill="1"/>
    <xf numFmtId="164" fontId="3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center"/>
    </xf>
    <xf numFmtId="169" fontId="4" fillId="0" borderId="0" xfId="3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0" fontId="16" fillId="0" borderId="2" xfId="4" applyFont="1" applyFill="1" applyBorder="1" applyAlignment="1">
      <alignment horizontal="center"/>
    </xf>
    <xf numFmtId="0" fontId="16" fillId="0" borderId="3" xfId="4" applyFont="1" applyFill="1" applyBorder="1" applyAlignment="1">
      <alignment horizontal="center"/>
    </xf>
    <xf numFmtId="0" fontId="17" fillId="0" borderId="0" xfId="4" applyFont="1" applyFill="1" applyAlignment="1">
      <alignment horizontal="center"/>
    </xf>
    <xf numFmtId="0" fontId="8" fillId="0" borderId="4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18" fillId="0" borderId="4" xfId="4" applyFont="1" applyBorder="1" applyAlignment="1">
      <alignment horizontal="center" wrapText="1"/>
    </xf>
    <xf numFmtId="0" fontId="18" fillId="0" borderId="0" xfId="4" applyFont="1" applyBorder="1" applyAlignment="1">
      <alignment horizontal="center" wrapText="1"/>
    </xf>
    <xf numFmtId="0" fontId="18" fillId="0" borderId="9" xfId="4" applyFont="1" applyBorder="1" applyAlignment="1">
      <alignment horizontal="center" wrapText="1"/>
    </xf>
    <xf numFmtId="0" fontId="8" fillId="0" borderId="5" xfId="4" applyFont="1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170" fontId="8" fillId="0" borderId="1" xfId="0" applyNumberFormat="1" applyFont="1" applyFill="1" applyBorder="1" applyAlignment="1">
      <alignment horizontal="center" wrapText="1"/>
    </xf>
    <xf numFmtId="170" fontId="8" fillId="0" borderId="2" xfId="0" applyNumberFormat="1" applyFont="1" applyFill="1" applyBorder="1" applyAlignment="1">
      <alignment horizontal="center" wrapText="1"/>
    </xf>
    <xf numFmtId="170" fontId="8" fillId="0" borderId="3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16" fillId="0" borderId="0" xfId="0" applyFont="1" applyAlignment="1">
      <alignment vertical="center" wrapText="1"/>
    </xf>
    <xf numFmtId="0" fontId="16" fillId="0" borderId="9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/>
    <xf numFmtId="0" fontId="16" fillId="0" borderId="13" xfId="0" applyFont="1" applyBorder="1" applyAlignment="1">
      <alignment horizontal="center" vertical="center"/>
    </xf>
    <xf numFmtId="0" fontId="4" fillId="0" borderId="0" xfId="4" applyFont="1" applyFill="1" applyAlignment="1">
      <alignment horizontal="center"/>
    </xf>
    <xf numFmtId="49" fontId="19" fillId="0" borderId="1" xfId="4" applyNumberFormat="1" applyFont="1" applyBorder="1" applyAlignment="1">
      <alignment horizontal="center"/>
    </xf>
    <xf numFmtId="49" fontId="19" fillId="0" borderId="2" xfId="4" applyNumberFormat="1" applyFont="1" applyBorder="1" applyAlignment="1">
      <alignment horizontal="center"/>
    </xf>
    <xf numFmtId="49" fontId="19" fillId="0" borderId="3" xfId="4" applyNumberFormat="1" applyFont="1" applyBorder="1" applyAlignment="1">
      <alignment horizontal="center"/>
    </xf>
    <xf numFmtId="49" fontId="19" fillId="0" borderId="5" xfId="4" applyNumberFormat="1" applyFont="1" applyBorder="1" applyAlignment="1">
      <alignment horizontal="center" vertical="center" wrapText="1"/>
    </xf>
    <xf numFmtId="49" fontId="19" fillId="0" borderId="6" xfId="4" applyNumberFormat="1" applyFont="1" applyBorder="1" applyAlignment="1">
      <alignment horizontal="center" vertical="center" wrapText="1"/>
    </xf>
    <xf numFmtId="49" fontId="19" fillId="0" borderId="7" xfId="4" applyNumberFormat="1" applyFont="1" applyBorder="1" applyAlignment="1">
      <alignment horizontal="center" vertical="center" wrapText="1"/>
    </xf>
    <xf numFmtId="49" fontId="19" fillId="0" borderId="4" xfId="4" applyNumberFormat="1" applyFont="1" applyBorder="1" applyAlignment="1">
      <alignment horizontal="center" vertical="center" wrapText="1"/>
    </xf>
    <xf numFmtId="49" fontId="19" fillId="0" borderId="0" xfId="4" applyNumberFormat="1" applyFont="1" applyBorder="1" applyAlignment="1">
      <alignment horizontal="center" vertical="center" wrapText="1"/>
    </xf>
    <xf numFmtId="49" fontId="19" fillId="0" borderId="9" xfId="4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_cedulas" xfId="2"/>
    <cellStyle name="Normal_TUB EFE Y PN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/ESPECIALES/Especiales%202017-18/Grupo%20Clerhp%20Estructuras/REVISION%20LIMITADA%2030.06.17/CLERHP%20ESPA&#209;A/ESTADOS%20FINANCIEROS%20INTERMEDIOS/Estados%20financieros_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IG"/>
      <sheetName val="ECPN"/>
      <sheetName val="EFE "/>
    </sheetNames>
    <sheetDataSet>
      <sheetData sheetId="0">
        <row r="1">
          <cell r="A1" t="str">
            <v xml:space="preserve">CLERHP ESTRUCTURAS, S.A. </v>
          </cell>
        </row>
      </sheetData>
      <sheetData sheetId="1">
        <row r="64">
          <cell r="G64" t="e">
            <v>#REF!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opLeftCell="A26" zoomScale="75" zoomScaleNormal="75" zoomScaleSheetLayoutView="75" workbookViewId="0">
      <selection activeCell="B82" sqref="B82"/>
    </sheetView>
  </sheetViews>
  <sheetFormatPr baseColWidth="10" defaultColWidth="11.42578125" defaultRowHeight="16.5"/>
  <cols>
    <col min="1" max="1" width="76.140625" style="1" customWidth="1"/>
    <col min="2" max="2" width="0.7109375" style="1" customWidth="1"/>
    <col min="3" max="3" width="15.5703125" style="1" customWidth="1"/>
    <col min="4" max="4" width="1" style="1" customWidth="1"/>
    <col min="5" max="5" width="15.5703125" style="1" customWidth="1"/>
    <col min="6" max="6" width="0.7109375" style="1" hidden="1" customWidth="1"/>
    <col min="7" max="7" width="15.5703125" style="1" hidden="1" customWidth="1"/>
    <col min="8" max="8" width="0.7109375" style="1" hidden="1" customWidth="1"/>
    <col min="9" max="9" width="12.140625" style="1" customWidth="1"/>
    <col min="10" max="10" width="71" style="1" customWidth="1"/>
    <col min="11" max="11" width="0.85546875" style="1" customWidth="1"/>
    <col min="12" max="12" width="15.5703125" style="1" customWidth="1"/>
    <col min="13" max="13" width="0.85546875" style="1" customWidth="1"/>
    <col min="14" max="14" width="15.5703125" style="1" customWidth="1"/>
    <col min="15" max="15" width="0.7109375" style="1" hidden="1" customWidth="1"/>
    <col min="16" max="16" width="15.5703125" style="1" hidden="1" customWidth="1"/>
    <col min="17" max="17" width="0.7109375" style="1" hidden="1" customWidth="1"/>
    <col min="18" max="18" width="0.7109375" style="1" customWidth="1"/>
    <col min="19" max="19" width="13.140625" style="1" bestFit="1" customWidth="1"/>
    <col min="20" max="16384" width="11.42578125" style="1"/>
  </cols>
  <sheetData>
    <row r="1" spans="1:18" ht="19.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R1" s="2"/>
    </row>
    <row r="2" spans="1:18" ht="18.75" customHeight="1">
      <c r="A2" s="137" t="s">
        <v>60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R2" s="2"/>
    </row>
    <row r="3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8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3"/>
    </row>
    <row r="5" spans="1: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s="9" customFormat="1">
      <c r="A6" s="4" t="s">
        <v>2</v>
      </c>
      <c r="B6" s="5"/>
      <c r="C6" s="6" t="s">
        <v>61</v>
      </c>
      <c r="D6" s="5"/>
      <c r="E6" s="6" t="s">
        <v>3</v>
      </c>
      <c r="F6" s="7"/>
      <c r="G6" s="6" t="s">
        <v>4</v>
      </c>
      <c r="H6" s="7"/>
      <c r="I6" s="8"/>
      <c r="J6" s="4" t="s">
        <v>5</v>
      </c>
      <c r="K6" s="5"/>
      <c r="L6" s="6" t="s">
        <v>61</v>
      </c>
      <c r="M6" s="5"/>
      <c r="N6" s="6" t="s">
        <v>3</v>
      </c>
      <c r="O6" s="7"/>
      <c r="P6" s="6" t="s">
        <v>4</v>
      </c>
      <c r="Q6" s="7"/>
    </row>
    <row r="7" spans="1:18">
      <c r="A7" s="3"/>
      <c r="B7" s="10"/>
      <c r="C7" s="3"/>
      <c r="D7" s="10"/>
      <c r="E7" s="3"/>
      <c r="F7" s="3"/>
      <c r="G7" s="3"/>
      <c r="H7" s="3"/>
      <c r="I7" s="3"/>
      <c r="J7" s="3"/>
      <c r="K7" s="10"/>
      <c r="L7" s="3"/>
      <c r="M7" s="10"/>
      <c r="N7" s="3"/>
      <c r="O7" s="3"/>
      <c r="P7" s="3"/>
      <c r="Q7" s="3"/>
      <c r="R7" s="9"/>
    </row>
    <row r="8" spans="1:18">
      <c r="A8" s="11" t="s">
        <v>6</v>
      </c>
      <c r="B8" s="12"/>
      <c r="C8" s="13"/>
      <c r="D8" s="12"/>
      <c r="E8" s="13"/>
      <c r="F8" s="3"/>
      <c r="G8" s="13"/>
      <c r="H8" s="3"/>
      <c r="I8" s="3"/>
      <c r="J8" s="11" t="s">
        <v>7</v>
      </c>
      <c r="K8" s="12"/>
      <c r="L8" s="11"/>
      <c r="M8" s="12"/>
      <c r="N8" s="11"/>
      <c r="O8" s="3"/>
      <c r="P8" s="11"/>
      <c r="Q8" s="3"/>
      <c r="R8" s="9"/>
    </row>
    <row r="9" spans="1:18">
      <c r="A9" s="3" t="s">
        <v>8</v>
      </c>
      <c r="B9" s="10"/>
      <c r="C9" s="13"/>
      <c r="D9" s="10"/>
      <c r="E9" s="13"/>
      <c r="F9" s="3"/>
      <c r="G9" s="13"/>
      <c r="H9" s="3"/>
      <c r="I9" s="3"/>
      <c r="J9" s="3" t="s">
        <v>9</v>
      </c>
      <c r="K9" s="10"/>
      <c r="L9" s="14"/>
      <c r="M9" s="10"/>
      <c r="N9" s="14"/>
      <c r="O9" s="3"/>
      <c r="P9" s="14"/>
      <c r="Q9" s="3"/>
      <c r="R9" s="9"/>
    </row>
    <row r="10" spans="1:18">
      <c r="A10" s="3" t="s">
        <v>10</v>
      </c>
      <c r="B10" s="10"/>
      <c r="C10" s="15">
        <v>2712</v>
      </c>
      <c r="D10" s="10"/>
      <c r="E10" s="15">
        <v>0</v>
      </c>
      <c r="F10" s="15"/>
      <c r="G10" s="15">
        <v>1641</v>
      </c>
      <c r="H10" s="3"/>
      <c r="I10" s="3"/>
      <c r="J10" s="16" t="s">
        <v>11</v>
      </c>
      <c r="K10" s="17"/>
      <c r="L10" s="18">
        <v>403071</v>
      </c>
      <c r="M10" s="17"/>
      <c r="N10" s="18">
        <v>403071</v>
      </c>
      <c r="O10" s="3"/>
      <c r="P10" s="18">
        <v>15050</v>
      </c>
      <c r="Q10" s="3"/>
      <c r="R10" s="9"/>
    </row>
    <row r="11" spans="1:18">
      <c r="A11" s="3"/>
      <c r="B11" s="10"/>
      <c r="C11" s="15"/>
      <c r="D11" s="10"/>
      <c r="E11" s="15"/>
      <c r="F11" s="15"/>
      <c r="G11" s="15"/>
      <c r="H11" s="3"/>
      <c r="I11" s="3"/>
      <c r="J11" s="16" t="s">
        <v>248</v>
      </c>
      <c r="K11" s="17"/>
      <c r="L11" s="18">
        <v>1016925</v>
      </c>
      <c r="M11" s="17"/>
      <c r="N11" s="18">
        <v>1016925</v>
      </c>
      <c r="O11" s="3"/>
      <c r="P11" s="18"/>
      <c r="Q11" s="3"/>
      <c r="R11" s="9"/>
    </row>
    <row r="12" spans="1:18">
      <c r="A12" s="3" t="s">
        <v>12</v>
      </c>
      <c r="B12" s="10"/>
      <c r="C12" s="19"/>
      <c r="D12" s="10"/>
      <c r="E12" s="19"/>
      <c r="F12" s="20"/>
      <c r="G12" s="20"/>
      <c r="H12" s="3"/>
      <c r="I12" s="3"/>
      <c r="J12" s="1" t="s">
        <v>249</v>
      </c>
      <c r="K12" s="20"/>
      <c r="L12" s="21"/>
      <c r="M12" s="20"/>
      <c r="N12" s="21"/>
      <c r="O12" s="3"/>
      <c r="P12" s="3">
        <v>737960</v>
      </c>
      <c r="Q12" s="3"/>
      <c r="R12" s="9"/>
    </row>
    <row r="13" spans="1:18">
      <c r="A13" s="3" t="s">
        <v>13</v>
      </c>
      <c r="B13" s="10"/>
      <c r="C13" s="19">
        <v>63070</v>
      </c>
      <c r="D13" s="10"/>
      <c r="E13" s="19">
        <v>46882</v>
      </c>
      <c r="F13" s="19"/>
      <c r="G13" s="19"/>
      <c r="H13" s="3"/>
      <c r="I13" s="3"/>
      <c r="J13" s="1" t="s">
        <v>14</v>
      </c>
      <c r="L13" s="1">
        <v>80614</v>
      </c>
      <c r="N13" s="1">
        <v>80614</v>
      </c>
      <c r="O13" s="3"/>
      <c r="P13" s="21">
        <f>-475788+2304</f>
        <v>-473484</v>
      </c>
      <c r="Q13" s="3"/>
      <c r="R13" s="9"/>
    </row>
    <row r="14" spans="1:18">
      <c r="A14" s="3"/>
      <c r="B14" s="10"/>
      <c r="C14" s="15"/>
      <c r="D14" s="10"/>
      <c r="E14" s="15"/>
      <c r="F14" s="19"/>
      <c r="G14" s="19">
        <v>32589</v>
      </c>
      <c r="H14" s="16"/>
      <c r="I14" s="16"/>
      <c r="J14" s="1" t="s">
        <v>15</v>
      </c>
      <c r="L14" s="22">
        <v>1560952</v>
      </c>
      <c r="N14" s="22">
        <v>1213100</v>
      </c>
      <c r="O14" s="3"/>
      <c r="P14" s="23" t="e">
        <f>+[1]PYG!G64</f>
        <v>#REF!</v>
      </c>
      <c r="Q14" s="24"/>
      <c r="R14" s="9"/>
    </row>
    <row r="15" spans="1:18">
      <c r="A15" s="3" t="s">
        <v>16</v>
      </c>
      <c r="B15" s="10"/>
      <c r="C15" s="15"/>
      <c r="D15" s="10"/>
      <c r="E15" s="15"/>
      <c r="F15" s="19"/>
      <c r="G15" s="19"/>
      <c r="H15" s="25"/>
      <c r="I15" s="16"/>
      <c r="L15" s="1">
        <f>L13+L14</f>
        <v>1641566</v>
      </c>
      <c r="N15" s="1">
        <f>N13+N14</f>
        <v>1293714</v>
      </c>
      <c r="O15" s="3"/>
      <c r="P15" s="3" t="e">
        <f>+SUM(P10:P14)</f>
        <v>#REF!</v>
      </c>
      <c r="Q15" s="25"/>
      <c r="R15" s="9"/>
    </row>
    <row r="16" spans="1:18">
      <c r="A16" s="1" t="s">
        <v>17</v>
      </c>
      <c r="B16" s="10"/>
      <c r="C16" s="19">
        <v>2307312</v>
      </c>
      <c r="D16" s="10"/>
      <c r="E16" s="19">
        <v>1215578</v>
      </c>
      <c r="F16" s="19"/>
      <c r="G16" s="19"/>
      <c r="H16" s="25"/>
      <c r="I16" s="16"/>
      <c r="O16" s="3"/>
      <c r="P16" s="3"/>
      <c r="Q16" s="25"/>
      <c r="R16" s="9"/>
    </row>
    <row r="17" spans="1:20">
      <c r="A17" s="1" t="s">
        <v>18</v>
      </c>
      <c r="B17" s="10"/>
      <c r="C17" s="26">
        <v>232027</v>
      </c>
      <c r="D17" s="10"/>
      <c r="E17" s="26">
        <v>220279</v>
      </c>
      <c r="F17" s="19"/>
      <c r="G17" s="19">
        <v>7279</v>
      </c>
      <c r="H17" s="25"/>
      <c r="I17" s="16"/>
      <c r="J17" s="1" t="s">
        <v>19</v>
      </c>
      <c r="L17" s="1">
        <v>-171872</v>
      </c>
      <c r="N17" s="1">
        <v>-147204</v>
      </c>
      <c r="O17" s="3"/>
      <c r="P17" s="3">
        <v>23052</v>
      </c>
      <c r="Q17" s="25"/>
      <c r="R17" s="9"/>
    </row>
    <row r="18" spans="1:20">
      <c r="B18" s="10"/>
      <c r="C18" s="1">
        <f>C16+C17</f>
        <v>2539339</v>
      </c>
      <c r="E18" s="1">
        <f>E16+E17</f>
        <v>1435857</v>
      </c>
      <c r="F18" s="19"/>
      <c r="G18" s="19"/>
      <c r="H18" s="25"/>
      <c r="I18" s="16"/>
      <c r="J18" s="1" t="s">
        <v>250</v>
      </c>
      <c r="K18" s="20"/>
      <c r="L18" s="10">
        <v>471771</v>
      </c>
      <c r="M18" s="20"/>
      <c r="N18" s="10">
        <v>356522</v>
      </c>
      <c r="O18" s="3"/>
      <c r="P18" s="10"/>
      <c r="Q18" s="25"/>
      <c r="R18" s="9"/>
    </row>
    <row r="19" spans="1:20">
      <c r="A19" s="3"/>
      <c r="B19" s="10"/>
      <c r="C19" s="15"/>
      <c r="D19" s="10"/>
      <c r="E19" s="15"/>
      <c r="F19" s="19"/>
      <c r="G19" s="19"/>
      <c r="H19" s="25"/>
      <c r="I19" s="16"/>
      <c r="K19" s="20"/>
      <c r="L19" s="10"/>
      <c r="M19" s="20"/>
      <c r="N19" s="10"/>
      <c r="O19" s="3"/>
      <c r="P19" s="10"/>
      <c r="Q19" s="25"/>
      <c r="R19" s="9"/>
    </row>
    <row r="20" spans="1:20">
      <c r="A20" s="3" t="s">
        <v>20</v>
      </c>
      <c r="B20" s="10"/>
      <c r="C20" s="15"/>
      <c r="D20" s="10"/>
      <c r="E20" s="15"/>
      <c r="F20" s="19"/>
      <c r="G20" s="19"/>
      <c r="H20" s="25"/>
      <c r="I20" s="16"/>
      <c r="J20" s="27" t="s">
        <v>21</v>
      </c>
      <c r="K20" s="28"/>
      <c r="L20" s="29">
        <f>L10+L11+L15+L17+L18</f>
        <v>3361461</v>
      </c>
      <c r="M20" s="28"/>
      <c r="N20" s="29">
        <f>N10+N11+N15+N17+N18</f>
        <v>2923028</v>
      </c>
      <c r="O20" s="3"/>
      <c r="P20" s="10"/>
      <c r="Q20" s="25"/>
      <c r="R20" s="9"/>
    </row>
    <row r="21" spans="1:20">
      <c r="A21" s="1" t="s">
        <v>22</v>
      </c>
      <c r="C21" s="1">
        <v>854</v>
      </c>
      <c r="E21" s="1">
        <v>854</v>
      </c>
      <c r="F21" s="19"/>
      <c r="G21" s="19"/>
      <c r="H21" s="25"/>
      <c r="I21" s="16"/>
      <c r="O21" s="3"/>
      <c r="P21" s="10"/>
      <c r="Q21" s="25"/>
      <c r="R21" s="9"/>
    </row>
    <row r="22" spans="1:20">
      <c r="A22" s="20" t="s">
        <v>23</v>
      </c>
      <c r="B22" s="20"/>
      <c r="C22" s="22">
        <v>5000</v>
      </c>
      <c r="D22" s="20"/>
      <c r="E22" s="22">
        <v>0</v>
      </c>
      <c r="F22" s="15"/>
      <c r="G22" s="15"/>
      <c r="H22" s="25"/>
      <c r="I22" s="16"/>
      <c r="J22" s="30" t="s">
        <v>24</v>
      </c>
      <c r="K22" s="28"/>
      <c r="L22" s="18"/>
      <c r="M22" s="28"/>
      <c r="N22" s="18"/>
      <c r="O22" s="3"/>
      <c r="P22" s="3">
        <f>-48973-2304</f>
        <v>-51277</v>
      </c>
      <c r="Q22" s="25"/>
      <c r="R22" s="9"/>
    </row>
    <row r="23" spans="1:20">
      <c r="A23" s="20"/>
      <c r="B23" s="20"/>
      <c r="C23" s="15">
        <f>SUM(C21:C22)</f>
        <v>5854</v>
      </c>
      <c r="D23" s="20"/>
      <c r="E23" s="15">
        <f>SUM(E21:E22)</f>
        <v>854</v>
      </c>
      <c r="F23" s="15"/>
      <c r="G23" s="15"/>
      <c r="H23" s="25"/>
      <c r="I23" s="16"/>
      <c r="O23" s="3"/>
      <c r="P23" s="3"/>
      <c r="Q23" s="25"/>
      <c r="R23" s="9"/>
    </row>
    <row r="24" spans="1:20">
      <c r="F24" s="19"/>
      <c r="G24" s="15"/>
      <c r="H24" s="25"/>
      <c r="I24" s="16"/>
      <c r="J24" s="25" t="s">
        <v>25</v>
      </c>
      <c r="K24" s="31"/>
      <c r="L24" s="3"/>
      <c r="M24" s="31"/>
      <c r="N24" s="3"/>
      <c r="O24" s="10"/>
      <c r="P24" s="29" t="e">
        <f>+P15+P17+P22</f>
        <v>#REF!</v>
      </c>
      <c r="Q24" s="25"/>
      <c r="R24" s="9"/>
    </row>
    <row r="25" spans="1:20">
      <c r="A25" s="29" t="s">
        <v>26</v>
      </c>
      <c r="B25" s="12"/>
      <c r="C25" s="32">
        <f>C10+C13+C18+C23</f>
        <v>2610975</v>
      </c>
      <c r="D25" s="12"/>
      <c r="E25" s="32">
        <f>E10+E13+E18+E23</f>
        <v>1483593</v>
      </c>
      <c r="F25" s="20"/>
      <c r="G25" s="20"/>
      <c r="H25" s="31"/>
      <c r="I25" s="16"/>
      <c r="J25" s="1" t="s">
        <v>27</v>
      </c>
      <c r="K25" s="20"/>
      <c r="L25" s="3">
        <v>606900</v>
      </c>
      <c r="M25" s="20"/>
      <c r="N25" s="3">
        <v>742176</v>
      </c>
      <c r="O25" s="20"/>
      <c r="Q25" s="24"/>
      <c r="R25" s="9"/>
      <c r="S25" s="33"/>
    </row>
    <row r="26" spans="1:20">
      <c r="A26" s="12"/>
      <c r="B26" s="12"/>
      <c r="C26" s="34"/>
      <c r="D26" s="12"/>
      <c r="E26" s="34"/>
      <c r="H26" s="17"/>
      <c r="I26" s="16"/>
      <c r="J26" s="1" t="s">
        <v>28</v>
      </c>
      <c r="K26" s="20"/>
      <c r="L26" s="23">
        <v>521950</v>
      </c>
      <c r="M26" s="20"/>
      <c r="N26" s="23">
        <v>556095</v>
      </c>
      <c r="O26" s="10"/>
      <c r="P26" s="3">
        <v>124176</v>
      </c>
      <c r="Q26" s="25"/>
      <c r="R26" s="9"/>
    </row>
    <row r="27" spans="1:20">
      <c r="A27" s="11" t="s">
        <v>29</v>
      </c>
      <c r="B27" s="12"/>
      <c r="C27" s="19"/>
      <c r="D27" s="12"/>
      <c r="E27" s="19"/>
      <c r="F27" s="19"/>
      <c r="G27" s="19"/>
      <c r="H27" s="31"/>
      <c r="I27" s="16"/>
      <c r="K27" s="20"/>
      <c r="L27" s="3">
        <f>L25+L26</f>
        <v>1128850</v>
      </c>
      <c r="M27" s="20"/>
      <c r="N27" s="3">
        <f>N25+N26</f>
        <v>1298271</v>
      </c>
      <c r="O27" s="10"/>
      <c r="P27" s="3"/>
      <c r="Q27" s="25"/>
      <c r="R27" s="9"/>
    </row>
    <row r="28" spans="1:20">
      <c r="A28" s="3" t="s">
        <v>30</v>
      </c>
      <c r="B28" s="10"/>
      <c r="C28" s="19"/>
      <c r="D28" s="10"/>
      <c r="E28" s="19"/>
      <c r="F28" s="19"/>
      <c r="G28" s="19"/>
      <c r="H28" s="31"/>
      <c r="I28" s="16"/>
      <c r="K28" s="20"/>
      <c r="L28" s="3"/>
      <c r="M28" s="20"/>
      <c r="N28" s="3"/>
      <c r="O28" s="10"/>
      <c r="P28" s="3"/>
      <c r="Q28" s="25"/>
      <c r="R28" s="9"/>
    </row>
    <row r="29" spans="1:20">
      <c r="A29" s="3" t="s">
        <v>31</v>
      </c>
      <c r="B29" s="10"/>
      <c r="C29" s="19">
        <v>138663</v>
      </c>
      <c r="D29" s="10"/>
      <c r="E29" s="19">
        <v>148027</v>
      </c>
      <c r="F29" s="19"/>
      <c r="G29" s="19"/>
      <c r="H29" s="31"/>
      <c r="I29" s="16"/>
      <c r="J29" s="35" t="s">
        <v>32</v>
      </c>
      <c r="K29" s="36"/>
      <c r="L29" s="29">
        <f>L23+L27</f>
        <v>1128850</v>
      </c>
      <c r="M29" s="36"/>
      <c r="N29" s="29">
        <f>N23+N27</f>
        <v>1298271</v>
      </c>
      <c r="Q29" s="25"/>
      <c r="R29" s="37"/>
      <c r="T29" s="38"/>
    </row>
    <row r="30" spans="1:20">
      <c r="A30" s="3" t="s">
        <v>33</v>
      </c>
      <c r="B30" s="10"/>
      <c r="C30" s="26">
        <v>22382</v>
      </c>
      <c r="D30" s="10"/>
      <c r="E30" s="26">
        <v>8332</v>
      </c>
      <c r="F30" s="19"/>
      <c r="G30" s="19"/>
      <c r="H30" s="31"/>
      <c r="I30" s="16"/>
      <c r="Q30" s="25"/>
      <c r="R30" s="37"/>
    </row>
    <row r="31" spans="1:20">
      <c r="A31" s="20"/>
      <c r="B31" s="20"/>
      <c r="C31" s="15">
        <f>C29+C30</f>
        <v>161045</v>
      </c>
      <c r="D31" s="20"/>
      <c r="E31" s="15">
        <f>E29+E30</f>
        <v>156359</v>
      </c>
      <c r="F31" s="19"/>
      <c r="G31" s="19"/>
      <c r="H31" s="31"/>
      <c r="I31" s="16"/>
      <c r="J31" s="30" t="s">
        <v>34</v>
      </c>
      <c r="K31" s="28"/>
      <c r="L31" s="18"/>
      <c r="M31" s="28"/>
      <c r="N31" s="18"/>
      <c r="Q31" s="25"/>
      <c r="R31" s="37"/>
    </row>
    <row r="32" spans="1:20">
      <c r="A32" s="20"/>
      <c r="B32" s="20"/>
      <c r="C32" s="15"/>
      <c r="D32" s="20"/>
      <c r="E32" s="15"/>
      <c r="F32" s="19"/>
      <c r="G32" s="19"/>
      <c r="H32" s="31"/>
      <c r="I32" s="16"/>
      <c r="J32" s="25" t="s">
        <v>35</v>
      </c>
      <c r="K32" s="31"/>
      <c r="L32" s="3"/>
      <c r="M32" s="31"/>
      <c r="N32" s="3"/>
      <c r="Q32" s="25"/>
      <c r="R32" s="37"/>
    </row>
    <row r="33" spans="1:19">
      <c r="A33" s="3" t="s">
        <v>36</v>
      </c>
      <c r="B33" s="10"/>
      <c r="C33" s="19"/>
      <c r="D33" s="10"/>
      <c r="E33" s="19"/>
      <c r="F33" s="19"/>
      <c r="G33" s="19"/>
      <c r="H33" s="31"/>
      <c r="I33" s="16"/>
      <c r="J33" s="1" t="s">
        <v>27</v>
      </c>
      <c r="K33" s="20"/>
      <c r="L33" s="3">
        <v>707523</v>
      </c>
      <c r="M33" s="20"/>
      <c r="N33" s="3">
        <v>465036</v>
      </c>
      <c r="Q33" s="25"/>
      <c r="R33" s="37"/>
      <c r="S33" s="33"/>
    </row>
    <row r="34" spans="1:19">
      <c r="A34" s="1" t="s">
        <v>37</v>
      </c>
      <c r="B34" s="20"/>
      <c r="C34" s="19">
        <v>1563773</v>
      </c>
      <c r="D34" s="20"/>
      <c r="E34" s="19">
        <v>1392452</v>
      </c>
      <c r="F34" s="19"/>
      <c r="G34" s="19"/>
      <c r="I34" s="16"/>
      <c r="J34" s="1" t="s">
        <v>28</v>
      </c>
      <c r="K34" s="20"/>
      <c r="L34" s="23">
        <v>418020</v>
      </c>
      <c r="M34" s="20"/>
      <c r="N34" s="23">
        <v>365678</v>
      </c>
      <c r="O34" s="3"/>
      <c r="P34" s="18"/>
      <c r="Q34" s="25"/>
    </row>
    <row r="35" spans="1:19">
      <c r="A35" s="1" t="s">
        <v>38</v>
      </c>
      <c r="B35" s="20"/>
      <c r="C35" s="19">
        <v>550363</v>
      </c>
      <c r="D35" s="20"/>
      <c r="E35" s="19">
        <v>229681</v>
      </c>
      <c r="F35" s="19"/>
      <c r="G35" s="19"/>
      <c r="I35" s="16"/>
      <c r="L35" s="1">
        <f>L33+L34</f>
        <v>1125543</v>
      </c>
      <c r="N35" s="1">
        <f>N33+N34</f>
        <v>830714</v>
      </c>
      <c r="O35" s="3"/>
      <c r="P35" s="3"/>
      <c r="Q35" s="25"/>
    </row>
    <row r="36" spans="1:19">
      <c r="A36" s="1" t="s">
        <v>39</v>
      </c>
      <c r="B36" s="20"/>
      <c r="C36" s="19">
        <v>11534</v>
      </c>
      <c r="D36" s="20"/>
      <c r="E36" s="19">
        <v>1591</v>
      </c>
      <c r="F36" s="19"/>
      <c r="G36" s="19"/>
      <c r="I36" s="16"/>
      <c r="O36" s="3"/>
      <c r="P36" s="3"/>
      <c r="Q36" s="25"/>
    </row>
    <row r="37" spans="1:19">
      <c r="A37" s="1" t="s">
        <v>247</v>
      </c>
      <c r="B37" s="20"/>
      <c r="C37" s="19">
        <v>27707</v>
      </c>
      <c r="D37" s="20"/>
      <c r="E37" s="19">
        <v>0</v>
      </c>
      <c r="F37" s="19"/>
      <c r="G37" s="19"/>
      <c r="I37" s="16"/>
      <c r="O37" s="3"/>
      <c r="P37" s="3"/>
      <c r="Q37" s="25"/>
    </row>
    <row r="38" spans="1:19">
      <c r="A38" s="1" t="s">
        <v>40</v>
      </c>
      <c r="B38" s="20"/>
      <c r="C38" s="39">
        <v>92969</v>
      </c>
      <c r="D38" s="20"/>
      <c r="E38" s="39">
        <v>40845</v>
      </c>
      <c r="F38" s="19"/>
      <c r="G38" s="19">
        <v>289296</v>
      </c>
      <c r="H38" s="28"/>
      <c r="I38" s="16"/>
      <c r="J38" s="16" t="s">
        <v>41</v>
      </c>
      <c r="K38" s="17"/>
      <c r="L38" s="3"/>
      <c r="M38" s="17"/>
      <c r="N38" s="3"/>
      <c r="O38" s="3"/>
      <c r="P38" s="3">
        <v>197149</v>
      </c>
      <c r="Q38" s="25"/>
    </row>
    <row r="39" spans="1:19">
      <c r="C39" s="1">
        <f>SUM(C34:C38)</f>
        <v>2246346</v>
      </c>
      <c r="E39" s="1">
        <f>SUM(E34:E38)</f>
        <v>1664569</v>
      </c>
      <c r="F39" s="19"/>
      <c r="G39" s="19"/>
      <c r="H39" s="25"/>
      <c r="I39" s="16"/>
      <c r="J39" s="16" t="s">
        <v>42</v>
      </c>
      <c r="K39" s="17"/>
      <c r="L39" s="3">
        <v>-13650</v>
      </c>
      <c r="M39" s="17"/>
      <c r="N39" s="3">
        <v>5836</v>
      </c>
      <c r="P39" s="1">
        <v>216774</v>
      </c>
    </row>
    <row r="40" spans="1:19">
      <c r="F40" s="19"/>
      <c r="G40" s="19"/>
      <c r="H40" s="25"/>
      <c r="I40" s="16"/>
      <c r="J40" s="1" t="s">
        <v>251</v>
      </c>
      <c r="L40" s="3">
        <v>38145</v>
      </c>
      <c r="N40" s="1">
        <v>0</v>
      </c>
    </row>
    <row r="41" spans="1:19">
      <c r="A41" s="1" t="s">
        <v>44</v>
      </c>
      <c r="F41" s="19"/>
      <c r="G41" s="19">
        <v>3055597</v>
      </c>
      <c r="H41" s="25"/>
      <c r="I41" s="16"/>
      <c r="J41" s="16" t="s">
        <v>43</v>
      </c>
      <c r="K41" s="17"/>
      <c r="L41" s="3">
        <v>126284</v>
      </c>
      <c r="M41" s="17"/>
      <c r="N41" s="3">
        <v>47601</v>
      </c>
      <c r="O41" s="10"/>
      <c r="P41" s="3"/>
      <c r="Q41" s="17"/>
    </row>
    <row r="42" spans="1:19">
      <c r="A42" s="1" t="s">
        <v>46</v>
      </c>
      <c r="C42" s="1">
        <v>185397</v>
      </c>
      <c r="E42" s="1">
        <v>174905</v>
      </c>
      <c r="F42" s="19"/>
      <c r="G42" s="19"/>
      <c r="H42" s="25"/>
      <c r="I42" s="16"/>
      <c r="J42" s="16" t="s">
        <v>45</v>
      </c>
      <c r="K42" s="17"/>
      <c r="L42" s="3">
        <v>97162</v>
      </c>
      <c r="M42" s="17"/>
      <c r="N42" s="3">
        <v>30671</v>
      </c>
      <c r="O42" s="10"/>
      <c r="P42" s="3"/>
      <c r="Q42" s="17"/>
    </row>
    <row r="43" spans="1:19">
      <c r="A43" s="1" t="s">
        <v>48</v>
      </c>
      <c r="C43" s="22">
        <v>470031</v>
      </c>
      <c r="E43" s="22">
        <v>1339816</v>
      </c>
      <c r="F43" s="19"/>
      <c r="G43" s="19"/>
      <c r="H43" s="25"/>
      <c r="I43" s="16"/>
      <c r="J43" s="1" t="s">
        <v>47</v>
      </c>
      <c r="L43" s="1">
        <v>0</v>
      </c>
      <c r="N43" s="1">
        <v>5681</v>
      </c>
      <c r="O43" s="10"/>
      <c r="P43" s="3"/>
      <c r="Q43" s="17"/>
    </row>
    <row r="44" spans="1:19">
      <c r="C44" s="20">
        <f>C42+C43</f>
        <v>655428</v>
      </c>
      <c r="E44" s="20">
        <f>E42+E43</f>
        <v>1514721</v>
      </c>
      <c r="F44" s="19"/>
      <c r="G44" s="19"/>
      <c r="H44" s="25"/>
      <c r="I44" s="16"/>
      <c r="J44" s="16" t="s">
        <v>49</v>
      </c>
      <c r="K44" s="17"/>
      <c r="L44" s="10">
        <v>41794</v>
      </c>
      <c r="M44" s="17"/>
      <c r="N44" s="10">
        <v>42386</v>
      </c>
      <c r="O44" s="10"/>
      <c r="P44" s="3"/>
      <c r="Q44" s="17"/>
    </row>
    <row r="45" spans="1:19">
      <c r="F45" s="19"/>
      <c r="G45" s="19"/>
      <c r="H45" s="25"/>
      <c r="I45" s="16"/>
      <c r="J45" s="16" t="s">
        <v>50</v>
      </c>
      <c r="K45" s="17"/>
      <c r="L45" s="23">
        <v>92264</v>
      </c>
      <c r="M45" s="17"/>
      <c r="N45" s="23">
        <v>45144</v>
      </c>
      <c r="O45" s="10"/>
      <c r="P45" s="3"/>
      <c r="Q45" s="17"/>
    </row>
    <row r="46" spans="1:19">
      <c r="A46" s="3" t="s">
        <v>51</v>
      </c>
      <c r="B46" s="10"/>
      <c r="F46" s="19"/>
      <c r="G46" s="40">
        <v>93253</v>
      </c>
      <c r="H46" s="16"/>
      <c r="I46" s="16"/>
      <c r="J46" s="16"/>
      <c r="K46" s="17"/>
      <c r="L46" s="10">
        <f>SUM(L39:L45)</f>
        <v>381999</v>
      </c>
      <c r="M46" s="17"/>
      <c r="N46" s="10">
        <f>SUM(N39:N45)</f>
        <v>177319</v>
      </c>
      <c r="O46" s="10"/>
      <c r="P46" s="3">
        <v>177061</v>
      </c>
      <c r="Q46" s="25"/>
    </row>
    <row r="47" spans="1:19">
      <c r="A47" s="3" t="s">
        <v>52</v>
      </c>
      <c r="B47" s="10"/>
      <c r="C47" s="19">
        <v>71024</v>
      </c>
      <c r="D47" s="10"/>
      <c r="E47" s="19">
        <v>145046</v>
      </c>
      <c r="G47" s="1">
        <v>0</v>
      </c>
      <c r="H47" s="16"/>
      <c r="I47" s="16"/>
      <c r="P47" s="3">
        <f>108402+10000</f>
        <v>118402</v>
      </c>
      <c r="Q47" s="25"/>
    </row>
    <row r="48" spans="1:19">
      <c r="A48" s="3"/>
      <c r="B48" s="10"/>
      <c r="C48" s="19"/>
      <c r="D48" s="10"/>
      <c r="E48" s="19"/>
      <c r="H48" s="16"/>
      <c r="I48" s="16"/>
      <c r="J48" s="16"/>
      <c r="K48" s="17"/>
      <c r="L48" s="3"/>
      <c r="M48" s="17"/>
      <c r="N48" s="3"/>
      <c r="P48" s="3"/>
      <c r="Q48" s="25"/>
    </row>
    <row r="49" spans="1:18">
      <c r="A49" s="1" t="s">
        <v>53</v>
      </c>
      <c r="B49" s="20"/>
      <c r="C49" s="19">
        <v>5833</v>
      </c>
      <c r="D49" s="20"/>
      <c r="E49" s="19">
        <v>4624</v>
      </c>
      <c r="H49" s="16"/>
      <c r="I49" s="16"/>
      <c r="P49" s="3"/>
      <c r="Q49" s="25"/>
    </row>
    <row r="50" spans="1:18">
      <c r="F50" s="15"/>
      <c r="G50" s="26">
        <v>17186</v>
      </c>
      <c r="H50" s="25"/>
      <c r="I50" s="16"/>
      <c r="O50" s="10"/>
      <c r="P50" s="3">
        <v>41681</v>
      </c>
      <c r="Q50" s="31"/>
    </row>
    <row r="51" spans="1:18">
      <c r="A51" s="1" t="s">
        <v>54</v>
      </c>
      <c r="B51" s="20"/>
      <c r="F51" s="15"/>
      <c r="G51" s="15"/>
      <c r="H51" s="25"/>
      <c r="I51" s="16"/>
      <c r="O51" s="10"/>
      <c r="P51" s="3"/>
      <c r="Q51" s="31"/>
    </row>
    <row r="52" spans="1:18">
      <c r="A52" s="1" t="s">
        <v>55</v>
      </c>
      <c r="B52" s="20"/>
      <c r="C52" s="19">
        <v>247202</v>
      </c>
      <c r="D52" s="20"/>
      <c r="E52" s="19">
        <v>260420</v>
      </c>
      <c r="F52" s="15"/>
      <c r="G52" s="15"/>
      <c r="H52" s="25"/>
      <c r="I52" s="16"/>
      <c r="O52" s="10"/>
      <c r="P52" s="3"/>
      <c r="Q52" s="31"/>
    </row>
    <row r="53" spans="1:18">
      <c r="F53" s="15"/>
      <c r="G53" s="19"/>
      <c r="H53" s="25"/>
      <c r="I53" s="16"/>
      <c r="J53" s="16"/>
      <c r="K53" s="17"/>
      <c r="L53" s="10"/>
      <c r="M53" s="17"/>
      <c r="N53" s="10"/>
      <c r="O53" s="10"/>
      <c r="P53" s="18">
        <v>22185</v>
      </c>
      <c r="Q53" s="31"/>
    </row>
    <row r="54" spans="1:18">
      <c r="A54" s="41" t="s">
        <v>56</v>
      </c>
      <c r="B54" s="42"/>
      <c r="C54" s="32">
        <f>C31+C39+C47+C49+C52+C44</f>
        <v>3386878</v>
      </c>
      <c r="D54" s="42"/>
      <c r="E54" s="32">
        <f>E31+E39+E47+E49+E52+E44</f>
        <v>3745739</v>
      </c>
      <c r="F54" s="19"/>
      <c r="G54" s="19">
        <v>0</v>
      </c>
      <c r="H54" s="25"/>
      <c r="I54" s="16"/>
      <c r="J54" s="35" t="s">
        <v>57</v>
      </c>
      <c r="K54" s="36"/>
      <c r="L54" s="29">
        <f>L35+L46</f>
        <v>1507542</v>
      </c>
      <c r="M54" s="36"/>
      <c r="N54" s="29">
        <f>N35+N46</f>
        <v>1008033</v>
      </c>
      <c r="O54" s="3"/>
      <c r="P54" s="23">
        <v>3726542</v>
      </c>
      <c r="Q54" s="31"/>
    </row>
    <row r="55" spans="1:18">
      <c r="F55" s="19"/>
      <c r="G55" s="19"/>
      <c r="H55" s="25"/>
      <c r="I55" s="16"/>
      <c r="O55" s="3"/>
      <c r="P55" s="3">
        <f>SUM(P41:P54)</f>
        <v>4085871</v>
      </c>
      <c r="Q55" s="28"/>
    </row>
    <row r="56" spans="1:18" ht="17.25" thickBot="1">
      <c r="A56" s="43" t="s">
        <v>58</v>
      </c>
      <c r="B56" s="43"/>
      <c r="C56" s="44">
        <f>+C54+C25</f>
        <v>5997853</v>
      </c>
      <c r="D56" s="43"/>
      <c r="E56" s="44">
        <f>+E54+E25</f>
        <v>5229332</v>
      </c>
      <c r="F56" s="19"/>
      <c r="G56" s="19"/>
      <c r="I56" s="16"/>
      <c r="J56" s="45" t="s">
        <v>59</v>
      </c>
      <c r="K56" s="45"/>
      <c r="L56" s="46">
        <f>+L54+L20+L29</f>
        <v>5997853</v>
      </c>
      <c r="M56" s="45"/>
      <c r="N56" s="46">
        <f>+N54+N20+N29</f>
        <v>5229332</v>
      </c>
      <c r="Q56" s="25"/>
    </row>
    <row r="57" spans="1:18" ht="18" thickTop="1" thickBot="1">
      <c r="F57" s="44"/>
      <c r="G57" s="44" t="e">
        <f>+#REF!+#REF!</f>
        <v>#REF!</v>
      </c>
      <c r="H57" s="45"/>
      <c r="I57" s="25"/>
      <c r="O57" s="3"/>
      <c r="P57" s="3"/>
      <c r="Q57" s="25"/>
    </row>
    <row r="58" spans="1:18" ht="17.25" thickTop="1">
      <c r="H58" s="25"/>
      <c r="I58" s="25"/>
      <c r="O58" s="3"/>
      <c r="P58" s="29" t="e">
        <f>+P55+#REF!+P38+P39</f>
        <v>#REF!</v>
      </c>
      <c r="Q58" s="24"/>
    </row>
    <row r="59" spans="1:18">
      <c r="F59" s="47"/>
      <c r="G59" s="47"/>
      <c r="H59" s="47"/>
      <c r="I59" s="47"/>
      <c r="O59" s="47"/>
      <c r="P59" s="13"/>
      <c r="Q59" s="47"/>
      <c r="R59" s="48"/>
    </row>
    <row r="60" spans="1:18">
      <c r="A60" s="141" t="s">
        <v>96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49"/>
      <c r="P60" s="50"/>
      <c r="Q60" s="47"/>
    </row>
    <row r="61" spans="1:18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13"/>
      <c r="Q61" s="47"/>
    </row>
    <row r="62" spans="1:18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141"/>
      <c r="P62" s="141"/>
      <c r="Q62" s="141"/>
    </row>
    <row r="63" spans="1:18">
      <c r="J63" s="47"/>
      <c r="K63" s="47"/>
      <c r="L63" s="47"/>
      <c r="M63" s="47"/>
      <c r="N63" s="47"/>
    </row>
    <row r="64" spans="1:18">
      <c r="C64" s="47"/>
      <c r="E64" s="47"/>
      <c r="F64" s="47"/>
      <c r="G64" s="47" t="e">
        <f>+G57-#REF!</f>
        <v>#REF!</v>
      </c>
    </row>
  </sheetData>
  <mergeCells count="5">
    <mergeCell ref="A1:P1"/>
    <mergeCell ref="A2:P2"/>
    <mergeCell ref="A4:P4"/>
    <mergeCell ref="A60:N60"/>
    <mergeCell ref="O62:Q62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22"/>
  <sheetViews>
    <sheetView topLeftCell="A27" zoomScale="75" zoomScaleNormal="75" workbookViewId="0">
      <selection activeCell="B82" sqref="B82"/>
    </sheetView>
  </sheetViews>
  <sheetFormatPr baseColWidth="10" defaultColWidth="11.42578125" defaultRowHeight="16.5"/>
  <cols>
    <col min="1" max="1" width="2.5703125" style="1" customWidth="1"/>
    <col min="2" max="2" width="75.28515625" style="1" customWidth="1"/>
    <col min="3" max="3" width="15.42578125" style="1" customWidth="1"/>
    <col min="4" max="4" width="2.5703125" style="1" customWidth="1"/>
    <col min="5" max="5" width="15.42578125" style="1" customWidth="1"/>
    <col min="6" max="6" width="1.7109375" style="1" hidden="1" customWidth="1"/>
    <col min="7" max="7" width="15.42578125" style="1" hidden="1" customWidth="1"/>
    <col min="8" max="8" width="5.85546875" style="1" customWidth="1"/>
    <col min="9" max="16384" width="11.42578125" style="1"/>
  </cols>
  <sheetData>
    <row r="2" spans="2:14" ht="19.5" customHeight="1">
      <c r="B2" s="134" t="str">
        <f>+[1]Balance!A1</f>
        <v xml:space="preserve">CLERHP ESTRUCTURAS, S.A. </v>
      </c>
      <c r="C2" s="135"/>
      <c r="D2" s="135"/>
      <c r="E2" s="135"/>
      <c r="F2" s="135"/>
      <c r="G2" s="136"/>
      <c r="H2" s="52"/>
      <c r="I2" s="20"/>
    </row>
    <row r="3" spans="2:14" ht="19.5" customHeight="1">
      <c r="B3" s="142" t="s">
        <v>62</v>
      </c>
      <c r="C3" s="143"/>
      <c r="D3" s="143"/>
      <c r="E3" s="143"/>
      <c r="F3" s="143"/>
      <c r="G3" s="144"/>
      <c r="H3" s="52"/>
      <c r="I3" s="20"/>
    </row>
    <row r="4" spans="2:14" ht="19.5" customHeight="1">
      <c r="B4" s="145" t="s">
        <v>90</v>
      </c>
      <c r="C4" s="146"/>
      <c r="D4" s="146"/>
      <c r="E4" s="146"/>
      <c r="F4" s="146"/>
      <c r="G4" s="147"/>
      <c r="H4" s="52"/>
      <c r="I4" s="20"/>
    </row>
    <row r="5" spans="2:14">
      <c r="B5" s="3"/>
      <c r="C5" s="3"/>
      <c r="D5" s="3"/>
      <c r="E5" s="3"/>
      <c r="F5" s="3"/>
      <c r="G5" s="3"/>
      <c r="H5" s="10"/>
    </row>
    <row r="6" spans="2:14">
      <c r="B6" s="148" t="s">
        <v>1</v>
      </c>
      <c r="C6" s="148"/>
      <c r="D6" s="148"/>
      <c r="E6" s="148"/>
      <c r="F6" s="148"/>
      <c r="G6" s="148"/>
      <c r="H6" s="10"/>
    </row>
    <row r="7" spans="2:14">
      <c r="B7" s="53"/>
      <c r="C7" s="53"/>
      <c r="D7" s="53"/>
      <c r="E7" s="53"/>
      <c r="F7" s="53"/>
      <c r="G7" s="53"/>
      <c r="H7" s="10"/>
    </row>
    <row r="8" spans="2:14" s="9" customFormat="1">
      <c r="B8" s="4" t="s">
        <v>63</v>
      </c>
      <c r="C8" s="54" t="s">
        <v>61</v>
      </c>
      <c r="D8" s="4"/>
      <c r="E8" s="54" t="s">
        <v>3</v>
      </c>
      <c r="F8" s="4"/>
      <c r="G8" s="54" t="s">
        <v>64</v>
      </c>
      <c r="H8" s="10"/>
      <c r="I8" s="1"/>
      <c r="J8" s="1"/>
      <c r="K8" s="1"/>
      <c r="L8" s="1"/>
      <c r="M8" s="1"/>
      <c r="N8" s="1"/>
    </row>
    <row r="9" spans="2:14">
      <c r="B9" s="3"/>
      <c r="C9" s="3"/>
      <c r="D9" s="3"/>
      <c r="E9" s="3"/>
      <c r="F9" s="3"/>
      <c r="G9" s="3"/>
      <c r="H9" s="10"/>
    </row>
    <row r="10" spans="2:14">
      <c r="B10" s="3" t="s">
        <v>65</v>
      </c>
      <c r="C10" s="3"/>
      <c r="D10" s="3"/>
      <c r="E10" s="3"/>
      <c r="F10" s="3"/>
      <c r="G10" s="3"/>
      <c r="H10" s="10"/>
    </row>
    <row r="11" spans="2:14">
      <c r="B11" s="3" t="s">
        <v>91</v>
      </c>
      <c r="C11" s="3">
        <v>10245</v>
      </c>
      <c r="D11" s="3"/>
      <c r="E11" s="3">
        <v>139221</v>
      </c>
      <c r="F11" s="3"/>
      <c r="G11" s="3"/>
      <c r="H11" s="10"/>
    </row>
    <row r="12" spans="2:14">
      <c r="B12" s="3" t="s">
        <v>66</v>
      </c>
      <c r="C12" s="39">
        <v>1947019</v>
      </c>
      <c r="D12" s="3"/>
      <c r="E12" s="39">
        <v>1526777</v>
      </c>
      <c r="F12" s="19"/>
      <c r="G12" s="40">
        <v>9955695</v>
      </c>
      <c r="H12" s="10"/>
    </row>
    <row r="13" spans="2:14">
      <c r="B13" s="3"/>
      <c r="C13" s="40">
        <f>C11+C12</f>
        <v>1957264</v>
      </c>
      <c r="D13" s="3"/>
      <c r="E13" s="40">
        <f>E11+E12</f>
        <v>1665998</v>
      </c>
      <c r="F13" s="19"/>
      <c r="G13" s="40"/>
      <c r="H13" s="10"/>
    </row>
    <row r="14" spans="2:14">
      <c r="B14" s="20" t="s">
        <v>67</v>
      </c>
      <c r="C14" s="19"/>
      <c r="D14" s="20"/>
      <c r="E14" s="19"/>
      <c r="F14" s="15"/>
      <c r="G14" s="19"/>
      <c r="H14" s="3"/>
    </row>
    <row r="15" spans="2:14">
      <c r="B15" s="20" t="s">
        <v>92</v>
      </c>
      <c r="C15" s="19">
        <v>-9364</v>
      </c>
      <c r="D15" s="20"/>
      <c r="E15" s="19">
        <v>-94893</v>
      </c>
      <c r="F15" s="15"/>
      <c r="G15" s="19"/>
      <c r="H15" s="3"/>
    </row>
    <row r="16" spans="2:14">
      <c r="B16" s="3" t="s">
        <v>68</v>
      </c>
      <c r="C16" s="26">
        <v>-77228</v>
      </c>
      <c r="D16" s="3"/>
      <c r="E16" s="26">
        <v>0</v>
      </c>
      <c r="F16" s="15"/>
      <c r="G16" s="19">
        <v>-7683674</v>
      </c>
      <c r="H16" s="3"/>
    </row>
    <row r="17" spans="2:8">
      <c r="B17" s="3"/>
      <c r="C17" s="19">
        <f>C15+C16</f>
        <v>-86592</v>
      </c>
      <c r="D17" s="3"/>
      <c r="E17" s="19">
        <f>E15+E16</f>
        <v>-94893</v>
      </c>
      <c r="F17" s="15"/>
      <c r="G17" s="26">
        <v>-93618</v>
      </c>
      <c r="H17" s="3"/>
    </row>
    <row r="18" spans="2:8">
      <c r="B18" s="3"/>
      <c r="C18" s="19"/>
      <c r="D18" s="3"/>
      <c r="E18" s="19"/>
      <c r="F18" s="15"/>
      <c r="G18" s="19">
        <f>+G16+G17</f>
        <v>-7777292</v>
      </c>
      <c r="H18" s="3"/>
    </row>
    <row r="19" spans="2:8">
      <c r="B19" s="20" t="s">
        <v>69</v>
      </c>
      <c r="C19" s="19"/>
      <c r="D19" s="20"/>
      <c r="E19" s="19"/>
      <c r="F19" s="15"/>
      <c r="G19" s="19"/>
      <c r="H19" s="3"/>
    </row>
    <row r="20" spans="2:8">
      <c r="B20" s="20" t="s">
        <v>70</v>
      </c>
      <c r="C20" s="19">
        <v>-480561</v>
      </c>
      <c r="D20" s="20"/>
      <c r="E20" s="19">
        <v>-428159</v>
      </c>
      <c r="F20" s="15"/>
      <c r="G20" s="19"/>
      <c r="H20" s="3"/>
    </row>
    <row r="21" spans="2:8">
      <c r="B21" s="20" t="s">
        <v>71</v>
      </c>
      <c r="C21" s="26">
        <v>-106496</v>
      </c>
      <c r="D21" s="20"/>
      <c r="E21" s="26">
        <v>-91329</v>
      </c>
      <c r="F21" s="15"/>
      <c r="G21" s="19"/>
      <c r="H21" s="3"/>
    </row>
    <row r="22" spans="2:8">
      <c r="B22" s="20"/>
      <c r="C22" s="19">
        <f>SUM(C20:C21)</f>
        <v>-587057</v>
      </c>
      <c r="D22" s="20"/>
      <c r="E22" s="19">
        <f>SUM(E20:E21)</f>
        <v>-519488</v>
      </c>
      <c r="F22" s="15"/>
      <c r="G22" s="19"/>
      <c r="H22" s="3"/>
    </row>
    <row r="23" spans="2:8">
      <c r="B23" s="10" t="s">
        <v>72</v>
      </c>
      <c r="C23" s="19"/>
      <c r="D23" s="10"/>
      <c r="E23" s="19"/>
      <c r="F23" s="15"/>
      <c r="G23" s="19">
        <v>-514924</v>
      </c>
      <c r="H23" s="3"/>
    </row>
    <row r="24" spans="2:8">
      <c r="B24" s="10" t="s">
        <v>73</v>
      </c>
      <c r="C24" s="19">
        <v>-494439</v>
      </c>
      <c r="D24" s="10"/>
      <c r="E24" s="19">
        <v>-476477</v>
      </c>
      <c r="F24" s="15"/>
      <c r="G24" s="19"/>
      <c r="H24" s="3"/>
    </row>
    <row r="25" spans="2:8">
      <c r="B25" s="10" t="s">
        <v>74</v>
      </c>
      <c r="C25" s="19">
        <v>-817</v>
      </c>
      <c r="D25" s="10"/>
      <c r="E25" s="19">
        <v>-4231</v>
      </c>
      <c r="F25" s="15"/>
      <c r="G25" s="19"/>
      <c r="H25" s="3"/>
    </row>
    <row r="26" spans="2:8">
      <c r="B26" s="10" t="s">
        <v>75</v>
      </c>
      <c r="C26" s="39">
        <v>4573</v>
      </c>
      <c r="D26" s="10"/>
      <c r="E26" s="39">
        <v>-8808</v>
      </c>
      <c r="F26" s="15"/>
      <c r="G26" s="26">
        <v>-95210</v>
      </c>
      <c r="H26" s="3"/>
    </row>
    <row r="27" spans="2:8">
      <c r="B27" s="10"/>
      <c r="C27" s="40">
        <f>SUM(C24:C26)</f>
        <v>-490683</v>
      </c>
      <c r="D27" s="10"/>
      <c r="E27" s="40">
        <f>SUM(E24:E26)</f>
        <v>-489516</v>
      </c>
      <c r="F27" s="15"/>
      <c r="G27" s="19">
        <f>SUM(G23:G26)</f>
        <v>-610134</v>
      </c>
      <c r="H27" s="3"/>
    </row>
    <row r="28" spans="2:8">
      <c r="B28" s="10"/>
      <c r="C28" s="40"/>
      <c r="D28" s="10"/>
      <c r="E28" s="40"/>
      <c r="F28" s="15"/>
      <c r="G28" s="19"/>
      <c r="H28" s="3"/>
    </row>
    <row r="29" spans="2:8">
      <c r="B29" s="3" t="s">
        <v>76</v>
      </c>
      <c r="C29" s="40">
        <v>-13340</v>
      </c>
      <c r="D29" s="3"/>
      <c r="E29" s="40">
        <v>-9086</v>
      </c>
      <c r="F29" s="15"/>
      <c r="G29" s="19"/>
      <c r="H29" s="3"/>
    </row>
    <row r="30" spans="2:8">
      <c r="B30" s="3"/>
      <c r="C30" s="40"/>
      <c r="D30" s="3"/>
      <c r="E30" s="40"/>
      <c r="F30" s="15"/>
      <c r="G30" s="40">
        <v>-1263288</v>
      </c>
      <c r="H30" s="3"/>
    </row>
    <row r="31" spans="2:8">
      <c r="B31" s="3" t="s">
        <v>77</v>
      </c>
      <c r="C31" s="40">
        <v>0</v>
      </c>
      <c r="D31" s="3"/>
      <c r="E31" s="40">
        <v>-2614</v>
      </c>
      <c r="F31" s="15"/>
      <c r="G31" s="40"/>
      <c r="H31" s="3"/>
    </row>
    <row r="32" spans="2:8">
      <c r="B32" s="3"/>
      <c r="C32" s="19"/>
      <c r="D32" s="3"/>
      <c r="E32" s="19"/>
      <c r="F32" s="19"/>
      <c r="G32" s="40">
        <v>-30241</v>
      </c>
      <c r="H32" s="3"/>
    </row>
    <row r="33" spans="2:8">
      <c r="B33" s="29" t="s">
        <v>78</v>
      </c>
      <c r="C33" s="32">
        <f>C13+C17+C22+C27+C29+C31</f>
        <v>779592</v>
      </c>
      <c r="D33" s="29"/>
      <c r="E33" s="32">
        <f>E13+E17+E22+E27+E29+E31</f>
        <v>550401</v>
      </c>
      <c r="F33" s="19"/>
      <c r="G33" s="40"/>
      <c r="H33" s="3"/>
    </row>
    <row r="34" spans="2:8">
      <c r="B34" s="3"/>
      <c r="C34" s="19"/>
      <c r="D34" s="3"/>
      <c r="E34" s="19"/>
      <c r="F34" s="19"/>
      <c r="G34" s="40"/>
      <c r="H34" s="3"/>
    </row>
    <row r="35" spans="2:8">
      <c r="B35" s="3" t="s">
        <v>79</v>
      </c>
      <c r="C35" s="19"/>
      <c r="D35" s="3"/>
      <c r="E35" s="19"/>
      <c r="F35" s="19"/>
      <c r="G35" s="40"/>
      <c r="H35" s="3"/>
    </row>
    <row r="36" spans="2:8">
      <c r="B36" s="3" t="s">
        <v>80</v>
      </c>
      <c r="C36" s="19"/>
      <c r="D36" s="3"/>
      <c r="E36" s="19"/>
      <c r="F36" s="19"/>
      <c r="G36" s="40"/>
      <c r="H36" s="3"/>
    </row>
    <row r="37" spans="2:8">
      <c r="B37" s="3" t="s">
        <v>95</v>
      </c>
      <c r="C37" s="19">
        <v>60445</v>
      </c>
      <c r="D37" s="3"/>
      <c r="E37" s="19">
        <v>104365</v>
      </c>
      <c r="F37" s="19"/>
      <c r="G37" s="40"/>
      <c r="H37" s="3"/>
    </row>
    <row r="38" spans="2:8">
      <c r="B38" s="3" t="s">
        <v>81</v>
      </c>
      <c r="C38" s="26">
        <v>145</v>
      </c>
      <c r="D38" s="3"/>
      <c r="E38" s="26">
        <v>417</v>
      </c>
      <c r="F38" s="19"/>
      <c r="G38" s="40"/>
      <c r="H38" s="3"/>
    </row>
    <row r="39" spans="2:8">
      <c r="B39" s="3"/>
      <c r="C39" s="19">
        <f>C37+C38</f>
        <v>60590</v>
      </c>
      <c r="D39" s="3"/>
      <c r="E39" s="19">
        <f>E37+E38</f>
        <v>104782</v>
      </c>
      <c r="F39" s="19"/>
      <c r="G39" s="40"/>
      <c r="H39" s="3"/>
    </row>
    <row r="40" spans="2:8">
      <c r="B40" s="3"/>
      <c r="C40" s="19"/>
      <c r="D40" s="3"/>
      <c r="E40" s="19"/>
      <c r="F40" s="19"/>
      <c r="G40" s="40"/>
      <c r="H40" s="3"/>
    </row>
    <row r="41" spans="2:8">
      <c r="B41" s="3" t="s">
        <v>82</v>
      </c>
      <c r="F41" s="19"/>
      <c r="G41" s="40"/>
      <c r="H41" s="3"/>
    </row>
    <row r="42" spans="2:8">
      <c r="B42" s="3" t="s">
        <v>83</v>
      </c>
      <c r="C42" s="40">
        <v>-109378</v>
      </c>
      <c r="D42" s="3"/>
      <c r="E42" s="40">
        <v>-106560</v>
      </c>
      <c r="F42" s="19"/>
      <c r="G42" s="40"/>
      <c r="H42" s="3"/>
    </row>
    <row r="43" spans="2:8">
      <c r="B43" s="3"/>
      <c r="C43" s="15"/>
      <c r="D43" s="3"/>
      <c r="E43" s="15"/>
      <c r="F43" s="19"/>
      <c r="G43" s="40">
        <v>-1354</v>
      </c>
      <c r="H43" s="3"/>
    </row>
    <row r="44" spans="2:8">
      <c r="B44" s="3" t="s">
        <v>84</v>
      </c>
      <c r="C44" s="19">
        <v>-77233</v>
      </c>
      <c r="D44" s="3"/>
      <c r="E44" s="19">
        <v>537</v>
      </c>
      <c r="F44" s="19"/>
      <c r="G44" s="19"/>
      <c r="H44" s="3"/>
    </row>
    <row r="45" spans="2:8">
      <c r="B45" s="3"/>
      <c r="C45" s="19"/>
      <c r="D45" s="3"/>
      <c r="E45" s="19"/>
      <c r="F45" s="19"/>
      <c r="G45" s="19"/>
      <c r="H45" s="3"/>
    </row>
    <row r="46" spans="2:8">
      <c r="B46" s="3" t="s">
        <v>85</v>
      </c>
      <c r="C46" s="19"/>
      <c r="D46" s="3"/>
      <c r="E46" s="19"/>
      <c r="F46" s="19"/>
      <c r="G46" s="19"/>
      <c r="H46" s="3"/>
    </row>
    <row r="47" spans="2:8">
      <c r="B47" s="3" t="s">
        <v>252</v>
      </c>
      <c r="C47" s="19">
        <v>-20612</v>
      </c>
      <c r="D47" s="3"/>
      <c r="E47" s="19">
        <v>-67341</v>
      </c>
      <c r="F47" s="19"/>
      <c r="G47" s="19"/>
      <c r="H47" s="3"/>
    </row>
    <row r="48" spans="2:8">
      <c r="B48" s="3"/>
      <c r="C48" s="55"/>
      <c r="D48" s="3"/>
      <c r="E48" s="55"/>
      <c r="F48" s="32"/>
      <c r="G48" s="32" t="e">
        <f>+G32+#REF!+G27+G12+G18+G43+G35</f>
        <v>#REF!</v>
      </c>
      <c r="H48" s="3"/>
    </row>
    <row r="49" spans="2:8">
      <c r="B49" s="29" t="s">
        <v>86</v>
      </c>
      <c r="C49" s="32">
        <f>C39+C42+C44+C47</f>
        <v>-146633</v>
      </c>
      <c r="D49" s="29"/>
      <c r="E49" s="32">
        <f>E39+E42+E44+E47</f>
        <v>-68582</v>
      </c>
      <c r="F49" s="19"/>
      <c r="G49" s="19"/>
      <c r="H49" s="3"/>
    </row>
    <row r="50" spans="2:8">
      <c r="C50" s="19"/>
      <c r="E50" s="19"/>
      <c r="F50" s="19"/>
      <c r="G50" s="19"/>
      <c r="H50" s="3"/>
    </row>
    <row r="51" spans="2:8">
      <c r="B51" s="29" t="s">
        <v>87</v>
      </c>
      <c r="C51" s="32">
        <f>+C49+C33</f>
        <v>632959</v>
      </c>
      <c r="D51" s="29"/>
      <c r="E51" s="32">
        <f>+E49+E33</f>
        <v>481819</v>
      </c>
      <c r="F51" s="19"/>
      <c r="G51" s="19"/>
      <c r="H51" s="3"/>
    </row>
    <row r="52" spans="2:8">
      <c r="B52" s="3"/>
      <c r="C52" s="19"/>
      <c r="D52" s="3"/>
      <c r="E52" s="19"/>
      <c r="F52" s="19"/>
      <c r="G52" s="19">
        <v>0</v>
      </c>
      <c r="H52" s="3"/>
    </row>
    <row r="53" spans="2:8">
      <c r="B53" s="3" t="s">
        <v>88</v>
      </c>
      <c r="C53" s="40">
        <v>-161188</v>
      </c>
      <c r="D53" s="3"/>
      <c r="E53" s="40">
        <v>-125297</v>
      </c>
      <c r="F53" s="19"/>
      <c r="G53" s="19"/>
      <c r="H53" s="3"/>
    </row>
    <row r="54" spans="2:8">
      <c r="B54" s="3"/>
      <c r="C54" s="19"/>
      <c r="D54" s="3"/>
      <c r="E54" s="19"/>
      <c r="F54" s="19"/>
      <c r="G54" s="19"/>
      <c r="H54" s="3"/>
    </row>
    <row r="55" spans="2:8">
      <c r="B55" s="29" t="s">
        <v>89</v>
      </c>
      <c r="C55" s="32">
        <f>+C51+C53</f>
        <v>471771</v>
      </c>
      <c r="D55" s="29"/>
      <c r="E55" s="32">
        <f>+E33+E49+E53</f>
        <v>356522</v>
      </c>
      <c r="F55" s="19"/>
      <c r="G55" s="19"/>
      <c r="H55" s="3"/>
    </row>
    <row r="56" spans="2:8">
      <c r="B56" s="3"/>
      <c r="C56" s="19"/>
      <c r="D56" s="3"/>
      <c r="E56" s="19"/>
      <c r="F56" s="19"/>
      <c r="G56" s="40"/>
      <c r="H56" s="3"/>
    </row>
    <row r="57" spans="2:8">
      <c r="B57" s="3"/>
      <c r="C57" s="3"/>
      <c r="D57" s="3"/>
      <c r="E57" s="3"/>
      <c r="F57" s="32"/>
      <c r="G57" s="32" t="e">
        <f>+G52+#REF!+#REF!+#REF!+#REF!+#REF!</f>
        <v>#REF!</v>
      </c>
      <c r="H57" s="3"/>
    </row>
    <row r="58" spans="2:8">
      <c r="B58" s="119" t="s">
        <v>93</v>
      </c>
      <c r="C58" s="49"/>
      <c r="D58" s="119"/>
      <c r="E58" s="49"/>
      <c r="F58" s="19"/>
      <c r="G58" s="19"/>
      <c r="H58" s="3"/>
    </row>
    <row r="59" spans="2:8">
      <c r="B59" s="49" t="s">
        <v>94</v>
      </c>
      <c r="C59" s="49"/>
      <c r="D59" s="49"/>
      <c r="E59" s="49"/>
      <c r="F59" s="32"/>
      <c r="G59" s="32" t="e">
        <f>+G57+G48</f>
        <v>#REF!</v>
      </c>
      <c r="H59" s="3"/>
    </row>
    <row r="60" spans="2:8">
      <c r="B60" s="49"/>
      <c r="C60" s="49"/>
      <c r="D60" s="49"/>
      <c r="E60" s="49"/>
      <c r="F60" s="19"/>
      <c r="G60" s="19"/>
      <c r="H60" s="3"/>
    </row>
    <row r="61" spans="2:8">
      <c r="B61" s="3"/>
      <c r="C61" s="3"/>
      <c r="D61" s="3"/>
      <c r="E61" s="3"/>
      <c r="F61" s="19"/>
      <c r="G61" s="40">
        <v>-24460</v>
      </c>
      <c r="H61" s="3"/>
    </row>
    <row r="62" spans="2:8">
      <c r="B62" s="3"/>
      <c r="C62" s="3"/>
      <c r="D62" s="3"/>
      <c r="E62" s="3"/>
      <c r="F62" s="19"/>
      <c r="G62" s="19"/>
      <c r="H62" s="3"/>
    </row>
    <row r="63" spans="2:8">
      <c r="B63" s="51"/>
      <c r="C63" s="51"/>
      <c r="D63" s="51"/>
      <c r="E63" s="51"/>
      <c r="F63" s="32"/>
      <c r="G63" s="32" t="e">
        <f>+G59+G61</f>
        <v>#REF!</v>
      </c>
      <c r="H63" s="3"/>
    </row>
    <row r="64" spans="2:8">
      <c r="B64" s="3"/>
      <c r="C64" s="3"/>
      <c r="D64" s="3"/>
      <c r="E64" s="3"/>
      <c r="F64" s="19"/>
      <c r="G64" s="19"/>
      <c r="H64" s="3"/>
    </row>
    <row r="65" spans="2:18" ht="17.25" thickBot="1">
      <c r="B65" s="3"/>
      <c r="C65" s="3"/>
      <c r="D65" s="3"/>
      <c r="E65" s="3"/>
      <c r="F65" s="56"/>
      <c r="G65" s="56" t="e">
        <f>+G63</f>
        <v>#REF!</v>
      </c>
      <c r="H65" s="3"/>
    </row>
    <row r="66" spans="2:18" ht="17.25" thickTop="1">
      <c r="B66" s="3"/>
      <c r="C66" s="3"/>
      <c r="D66" s="3"/>
      <c r="E66" s="3"/>
      <c r="F66" s="19"/>
      <c r="G66" s="19" t="e">
        <f>+G65-#REF!</f>
        <v>#REF!</v>
      </c>
      <c r="H66" s="3"/>
    </row>
    <row r="67" spans="2:18">
      <c r="B67" s="3"/>
      <c r="C67" s="3"/>
      <c r="D67" s="3"/>
      <c r="E67" s="3"/>
      <c r="F67" s="3"/>
      <c r="G67" s="13"/>
      <c r="H67" s="3"/>
    </row>
    <row r="68" spans="2:18">
      <c r="B68" s="3"/>
      <c r="C68" s="3"/>
      <c r="D68" s="3"/>
      <c r="E68" s="3"/>
      <c r="F68" s="3"/>
      <c r="G68" s="13"/>
      <c r="H68" s="3"/>
    </row>
    <row r="69" spans="2:18">
      <c r="B69" s="3"/>
      <c r="C69" s="3"/>
      <c r="D69" s="3"/>
      <c r="E69" s="3"/>
      <c r="F69" s="49"/>
      <c r="G69" s="50"/>
      <c r="H69" s="3"/>
    </row>
    <row r="70" spans="2:18">
      <c r="B70" s="3"/>
      <c r="C70" s="3"/>
      <c r="D70" s="3"/>
      <c r="E70" s="3"/>
      <c r="F70" s="49"/>
      <c r="G70" s="50"/>
      <c r="H70" s="3"/>
    </row>
    <row r="71" spans="2:18">
      <c r="B71" s="3"/>
      <c r="C71" s="3"/>
      <c r="D71" s="3"/>
      <c r="E71" s="3"/>
      <c r="F71" s="49"/>
      <c r="G71" s="50"/>
      <c r="H71" s="3"/>
    </row>
    <row r="72" spans="2:18">
      <c r="B72" s="3"/>
      <c r="C72" s="3"/>
      <c r="D72" s="3"/>
      <c r="E72" s="3"/>
      <c r="F72" s="3"/>
      <c r="G72" s="3"/>
      <c r="H72" s="3"/>
    </row>
    <row r="73" spans="2:18">
      <c r="B73" s="3"/>
      <c r="C73" s="3"/>
      <c r="D73" s="3"/>
      <c r="E73" s="3"/>
      <c r="F73" s="3"/>
      <c r="G73" s="3"/>
      <c r="H73" s="3"/>
    </row>
    <row r="74" spans="2:18">
      <c r="B74" s="3"/>
      <c r="C74" s="3"/>
      <c r="D74" s="3"/>
      <c r="E74" s="3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141"/>
      <c r="Q74" s="141"/>
      <c r="R74" s="141"/>
    </row>
    <row r="75" spans="2:18">
      <c r="B75" s="3"/>
      <c r="C75" s="3"/>
      <c r="D75" s="3"/>
      <c r="E75" s="3"/>
      <c r="F75" s="3"/>
      <c r="G75" s="3"/>
      <c r="H75" s="3"/>
    </row>
    <row r="76" spans="2:18">
      <c r="B76" s="3"/>
      <c r="C76" s="3"/>
      <c r="D76" s="3"/>
      <c r="E76" s="3"/>
      <c r="F76" s="3"/>
      <c r="G76" s="3"/>
      <c r="H76" s="3"/>
    </row>
    <row r="77" spans="2:18">
      <c r="B77" s="3"/>
      <c r="C77" s="3"/>
      <c r="D77" s="3"/>
      <c r="E77" s="3"/>
      <c r="F77" s="3"/>
      <c r="G77" s="3"/>
      <c r="H77" s="3"/>
    </row>
    <row r="78" spans="2:18">
      <c r="B78" s="3"/>
      <c r="C78" s="3"/>
      <c r="D78" s="3"/>
      <c r="E78" s="3"/>
      <c r="F78" s="3"/>
      <c r="G78" s="3"/>
      <c r="H78" s="3"/>
    </row>
    <row r="79" spans="2:18">
      <c r="B79" s="3"/>
      <c r="C79" s="3"/>
      <c r="D79" s="3"/>
      <c r="E79" s="3"/>
      <c r="F79" s="3"/>
      <c r="G79" s="3"/>
      <c r="H79" s="3"/>
    </row>
    <row r="80" spans="2:1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  <c r="G86" s="3"/>
      <c r="H86" s="3"/>
    </row>
    <row r="87" spans="2:8">
      <c r="B87" s="3"/>
      <c r="C87" s="3"/>
      <c r="D87" s="3"/>
      <c r="E87" s="3"/>
      <c r="F87" s="3"/>
      <c r="G87" s="3"/>
      <c r="H87" s="3"/>
    </row>
    <row r="88" spans="2:8">
      <c r="B88" s="3"/>
      <c r="C88" s="3"/>
      <c r="D88" s="3"/>
      <c r="E88" s="3"/>
      <c r="F88" s="3"/>
      <c r="G88" s="3"/>
      <c r="H88" s="3"/>
    </row>
    <row r="89" spans="2:8">
      <c r="B89" s="3"/>
      <c r="C89" s="3"/>
      <c r="D89" s="3"/>
      <c r="E89" s="3"/>
      <c r="F89" s="3"/>
      <c r="G89" s="3"/>
      <c r="H89" s="3"/>
    </row>
    <row r="90" spans="2:8">
      <c r="B90" s="3"/>
      <c r="C90" s="3"/>
      <c r="D90" s="3"/>
      <c r="E90" s="3"/>
      <c r="F90" s="3"/>
      <c r="G90" s="3"/>
      <c r="H90" s="3"/>
    </row>
    <row r="91" spans="2:8">
      <c r="B91" s="3"/>
      <c r="C91" s="3"/>
      <c r="D91" s="3"/>
      <c r="E91" s="3"/>
      <c r="F91" s="3"/>
      <c r="G91" s="3"/>
      <c r="H91" s="3"/>
    </row>
    <row r="92" spans="2:8">
      <c r="B92" s="3"/>
      <c r="C92" s="3"/>
      <c r="D92" s="3"/>
      <c r="E92" s="3"/>
      <c r="F92" s="3"/>
      <c r="G92" s="3"/>
      <c r="H92" s="3"/>
    </row>
    <row r="93" spans="2:8">
      <c r="B93" s="3"/>
      <c r="C93" s="3"/>
      <c r="D93" s="3"/>
      <c r="E93" s="3"/>
      <c r="F93" s="3"/>
      <c r="G93" s="3"/>
      <c r="H93" s="3"/>
    </row>
    <row r="94" spans="2:8">
      <c r="B94" s="3"/>
      <c r="C94" s="3"/>
      <c r="D94" s="3"/>
      <c r="E94" s="3"/>
      <c r="F94" s="3"/>
      <c r="G94" s="3"/>
      <c r="H94" s="3"/>
    </row>
    <row r="95" spans="2:8">
      <c r="B95" s="3"/>
      <c r="C95" s="3"/>
      <c r="D95" s="3"/>
      <c r="E95" s="3"/>
      <c r="F95" s="3"/>
      <c r="G95" s="3"/>
      <c r="H95" s="3"/>
    </row>
    <row r="96" spans="2:8">
      <c r="B96" s="3"/>
      <c r="C96" s="3"/>
      <c r="D96" s="3"/>
      <c r="E96" s="3"/>
      <c r="F96" s="3"/>
      <c r="G96" s="3"/>
      <c r="H96" s="3"/>
    </row>
    <row r="97" spans="2:8">
      <c r="B97" s="3"/>
      <c r="C97" s="3"/>
      <c r="D97" s="3"/>
      <c r="E97" s="3"/>
      <c r="F97" s="3"/>
      <c r="G97" s="3"/>
      <c r="H97" s="3"/>
    </row>
    <row r="98" spans="2:8">
      <c r="B98" s="3"/>
      <c r="C98" s="3"/>
      <c r="D98" s="3"/>
      <c r="E98" s="3"/>
      <c r="F98" s="3"/>
      <c r="G98" s="3"/>
      <c r="H98" s="3"/>
    </row>
    <row r="99" spans="2:8">
      <c r="B99" s="3"/>
      <c r="C99" s="3"/>
      <c r="D99" s="3"/>
      <c r="E99" s="3"/>
      <c r="F99" s="3"/>
      <c r="G99" s="3"/>
      <c r="H99" s="3"/>
    </row>
    <row r="100" spans="2:8">
      <c r="B100" s="3"/>
      <c r="C100" s="3"/>
      <c r="D100" s="3"/>
      <c r="E100" s="3"/>
      <c r="F100" s="3"/>
      <c r="G100" s="3"/>
      <c r="H100" s="3"/>
    </row>
    <row r="101" spans="2:8">
      <c r="B101" s="3"/>
      <c r="C101" s="3"/>
      <c r="D101" s="3"/>
      <c r="E101" s="3"/>
      <c r="F101" s="3"/>
      <c r="G101" s="3"/>
      <c r="H101" s="3"/>
    </row>
    <row r="102" spans="2:8">
      <c r="B102" s="3"/>
      <c r="C102" s="3"/>
      <c r="D102" s="3"/>
      <c r="E102" s="3"/>
      <c r="F102" s="3"/>
      <c r="G102" s="3"/>
      <c r="H102" s="3"/>
    </row>
    <row r="103" spans="2:8">
      <c r="B103" s="3"/>
      <c r="C103" s="3"/>
      <c r="D103" s="3"/>
      <c r="E103" s="3"/>
      <c r="F103" s="3"/>
      <c r="G103" s="3"/>
      <c r="H103" s="3"/>
    </row>
    <row r="104" spans="2:8">
      <c r="B104" s="3"/>
      <c r="C104" s="3"/>
      <c r="D104" s="3"/>
      <c r="E104" s="3"/>
      <c r="F104" s="3"/>
      <c r="G104" s="3"/>
      <c r="H104" s="3"/>
    </row>
    <row r="105" spans="2:8">
      <c r="B105" s="3"/>
      <c r="C105" s="3"/>
      <c r="D105" s="3"/>
      <c r="E105" s="3"/>
      <c r="F105" s="3"/>
      <c r="G105" s="3"/>
      <c r="H105" s="3"/>
    </row>
    <row r="106" spans="2:8">
      <c r="B106" s="3"/>
      <c r="C106" s="3"/>
      <c r="D106" s="3"/>
      <c r="E106" s="3"/>
      <c r="F106" s="3"/>
      <c r="G106" s="3"/>
      <c r="H106" s="3"/>
    </row>
    <row r="107" spans="2:8">
      <c r="B107" s="3"/>
      <c r="C107" s="3"/>
      <c r="D107" s="3"/>
      <c r="E107" s="3"/>
      <c r="F107" s="3"/>
      <c r="G107" s="3"/>
      <c r="H107" s="3"/>
    </row>
    <row r="108" spans="2:8">
      <c r="B108" s="3"/>
      <c r="C108" s="3"/>
      <c r="D108" s="3"/>
      <c r="E108" s="3"/>
      <c r="F108" s="3"/>
      <c r="G108" s="3"/>
      <c r="H108" s="3"/>
    </row>
    <row r="109" spans="2:8">
      <c r="B109" s="3"/>
      <c r="C109" s="3"/>
      <c r="D109" s="3"/>
      <c r="E109" s="3"/>
      <c r="F109" s="3"/>
      <c r="G109" s="3"/>
      <c r="H109" s="3"/>
    </row>
    <row r="110" spans="2:8">
      <c r="B110" s="3"/>
      <c r="C110" s="3"/>
      <c r="D110" s="3"/>
      <c r="E110" s="3"/>
      <c r="F110" s="3"/>
      <c r="G110" s="3"/>
      <c r="H110" s="3"/>
    </row>
    <row r="111" spans="2:8">
      <c r="B111" s="3"/>
      <c r="C111" s="3"/>
      <c r="D111" s="3"/>
      <c r="E111" s="3"/>
      <c r="F111" s="3"/>
      <c r="G111" s="3"/>
      <c r="H111" s="3"/>
    </row>
    <row r="112" spans="2:8">
      <c r="F112" s="3"/>
      <c r="G112" s="3"/>
      <c r="H112" s="3"/>
    </row>
    <row r="113" spans="6:8">
      <c r="F113" s="3"/>
      <c r="G113" s="3"/>
      <c r="H113" s="3"/>
    </row>
    <row r="114" spans="6:8">
      <c r="F114" s="3"/>
      <c r="G114" s="3"/>
      <c r="H114" s="3"/>
    </row>
    <row r="115" spans="6:8">
      <c r="F115" s="3"/>
      <c r="G115" s="3"/>
      <c r="H115" s="3"/>
    </row>
    <row r="116" spans="6:8">
      <c r="F116" s="3"/>
      <c r="G116" s="3"/>
      <c r="H116" s="3"/>
    </row>
    <row r="117" spans="6:8">
      <c r="F117" s="3"/>
      <c r="G117" s="3"/>
      <c r="H117" s="3"/>
    </row>
    <row r="118" spans="6:8">
      <c r="F118" s="3"/>
      <c r="G118" s="3"/>
      <c r="H118" s="3"/>
    </row>
    <row r="119" spans="6:8">
      <c r="F119" s="3"/>
      <c r="G119" s="3"/>
      <c r="H119" s="3"/>
    </row>
    <row r="120" spans="6:8">
      <c r="F120" s="3"/>
      <c r="G120" s="3"/>
      <c r="H120" s="3"/>
    </row>
    <row r="121" spans="6:8">
      <c r="F121" s="3"/>
      <c r="G121" s="3"/>
      <c r="H121" s="3"/>
    </row>
    <row r="122" spans="6:8">
      <c r="F122" s="3"/>
      <c r="G122" s="3"/>
      <c r="H122" s="3"/>
    </row>
  </sheetData>
  <mergeCells count="5">
    <mergeCell ref="B2:G2"/>
    <mergeCell ref="B3:G3"/>
    <mergeCell ref="B4:G4"/>
    <mergeCell ref="B6:G6"/>
    <mergeCell ref="P74:R7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75" zoomScaleNormal="75" workbookViewId="0">
      <selection activeCell="B82" sqref="B82"/>
    </sheetView>
  </sheetViews>
  <sheetFormatPr baseColWidth="10" defaultRowHeight="16.5"/>
  <cols>
    <col min="1" max="10" width="11.42578125" style="57"/>
    <col min="11" max="11" width="16.85546875" style="57" customWidth="1"/>
    <col min="12" max="16384" width="11.42578125" style="57"/>
  </cols>
  <sheetData>
    <row r="1" spans="1:11">
      <c r="A1" s="149" t="s">
        <v>233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31.5" customHeight="1">
      <c r="A3" s="156" t="s">
        <v>234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>
      <c r="A4" s="156" t="s">
        <v>238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>
      <c r="A5" s="58"/>
      <c r="B5" s="59"/>
      <c r="C5" s="61"/>
      <c r="D5" s="61"/>
      <c r="E5" s="61"/>
      <c r="F5" s="61"/>
      <c r="G5" s="61"/>
      <c r="H5" s="61"/>
      <c r="I5" s="61"/>
      <c r="J5" s="61"/>
      <c r="K5" s="60"/>
    </row>
    <row r="6" spans="1:11">
      <c r="A6" s="153" t="s">
        <v>235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7" spans="1:11">
      <c r="A7" s="153" t="s">
        <v>239</v>
      </c>
      <c r="B7" s="154"/>
      <c r="C7" s="154"/>
      <c r="D7" s="154"/>
      <c r="E7" s="154"/>
      <c r="F7" s="154"/>
      <c r="G7" s="154"/>
      <c r="H7" s="154"/>
      <c r="I7" s="154"/>
      <c r="J7" s="154"/>
      <c r="K7" s="155"/>
    </row>
    <row r="8" spans="1:11">
      <c r="A8" s="58"/>
      <c r="B8" s="62"/>
      <c r="C8" s="62"/>
      <c r="D8" s="62"/>
      <c r="E8" s="62"/>
      <c r="F8" s="62"/>
      <c r="G8" s="62"/>
      <c r="H8" s="62"/>
      <c r="I8" s="62"/>
      <c r="J8" s="61"/>
      <c r="K8" s="60"/>
    </row>
    <row r="9" spans="1:11">
      <c r="A9" s="159" t="s">
        <v>236</v>
      </c>
      <c r="B9" s="160"/>
      <c r="C9" s="160"/>
      <c r="D9" s="160"/>
      <c r="E9" s="160"/>
      <c r="F9" s="160"/>
      <c r="G9" s="160"/>
      <c r="H9" s="160"/>
      <c r="I9" s="160"/>
      <c r="J9" s="160"/>
      <c r="K9" s="161"/>
    </row>
    <row r="10" spans="1:11">
      <c r="A10" s="63"/>
      <c r="B10" s="63"/>
      <c r="C10" s="64"/>
      <c r="D10" s="64"/>
      <c r="E10" s="64"/>
      <c r="F10" s="64"/>
      <c r="G10" s="64"/>
      <c r="H10" s="64"/>
      <c r="I10" s="64"/>
      <c r="J10" s="64"/>
      <c r="K10" s="63"/>
    </row>
    <row r="11" spans="1:11">
      <c r="A11" s="63"/>
      <c r="B11" s="63"/>
      <c r="C11" s="65"/>
      <c r="D11" s="65"/>
      <c r="E11" s="65"/>
      <c r="F11" s="65"/>
      <c r="G11" s="63"/>
      <c r="H11" s="63"/>
      <c r="I11" s="63"/>
      <c r="J11" s="63"/>
      <c r="K11" s="63"/>
    </row>
    <row r="12" spans="1:11">
      <c r="A12" s="63"/>
      <c r="B12" s="63"/>
      <c r="C12" s="63"/>
      <c r="D12" s="63"/>
      <c r="E12" s="63"/>
      <c r="F12" s="63"/>
      <c r="G12" s="63"/>
      <c r="H12" s="66" t="s">
        <v>61</v>
      </c>
      <c r="I12" s="67"/>
      <c r="J12" s="68" t="s">
        <v>3</v>
      </c>
      <c r="K12" s="67"/>
    </row>
    <row r="13" spans="1:1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>
      <c r="A14" s="69" t="s">
        <v>97</v>
      </c>
      <c r="B14" s="70" t="s">
        <v>98</v>
      </c>
      <c r="C14" s="71"/>
      <c r="D14" s="71"/>
      <c r="E14" s="71"/>
      <c r="F14" s="71"/>
      <c r="G14" s="71"/>
      <c r="H14" s="72"/>
      <c r="I14" s="73">
        <v>471771</v>
      </c>
      <c r="J14" s="72"/>
      <c r="K14" s="73">
        <v>356522</v>
      </c>
    </row>
    <row r="15" spans="1:11">
      <c r="A15" s="63"/>
      <c r="B15" s="63"/>
      <c r="C15" s="63"/>
      <c r="D15" s="63"/>
      <c r="E15" s="63"/>
      <c r="F15" s="63"/>
      <c r="G15" s="63"/>
      <c r="H15" s="74"/>
      <c r="I15" s="74"/>
      <c r="J15" s="74"/>
      <c r="K15" s="74"/>
    </row>
    <row r="16" spans="1:11">
      <c r="A16" s="63"/>
      <c r="B16" s="63" t="s">
        <v>99</v>
      </c>
      <c r="C16" s="63"/>
      <c r="D16" s="63"/>
      <c r="E16" s="63"/>
      <c r="F16" s="63"/>
      <c r="G16" s="63"/>
      <c r="H16" s="74"/>
      <c r="I16" s="74"/>
      <c r="J16" s="74"/>
      <c r="K16" s="74"/>
    </row>
    <row r="17" spans="1:11">
      <c r="A17" s="63"/>
      <c r="B17" s="63"/>
      <c r="C17" s="63"/>
      <c r="D17" s="63"/>
      <c r="E17" s="63"/>
      <c r="F17" s="63"/>
      <c r="G17" s="63"/>
      <c r="H17" s="74"/>
      <c r="I17" s="74"/>
      <c r="J17" s="74"/>
      <c r="K17" s="74"/>
    </row>
    <row r="18" spans="1:11">
      <c r="A18" s="63"/>
      <c r="B18" s="63" t="s">
        <v>100</v>
      </c>
      <c r="C18" s="63" t="s">
        <v>101</v>
      </c>
      <c r="D18" s="63"/>
      <c r="E18" s="63"/>
      <c r="F18" s="63"/>
      <c r="G18" s="63"/>
      <c r="H18" s="74"/>
      <c r="I18" s="74">
        <v>0</v>
      </c>
      <c r="J18" s="75"/>
      <c r="K18" s="74">
        <v>0</v>
      </c>
    </row>
    <row r="19" spans="1:11">
      <c r="A19" s="63"/>
      <c r="B19" s="63"/>
      <c r="C19" s="63"/>
      <c r="D19" s="63"/>
      <c r="E19" s="63"/>
      <c r="F19" s="63"/>
      <c r="G19" s="63"/>
      <c r="H19" s="74"/>
      <c r="I19" s="74"/>
      <c r="J19" s="75"/>
      <c r="K19" s="74"/>
    </row>
    <row r="20" spans="1:11">
      <c r="A20" s="63"/>
      <c r="B20" s="63"/>
      <c r="C20" s="63" t="s">
        <v>102</v>
      </c>
      <c r="D20" s="63"/>
      <c r="E20" s="63"/>
      <c r="F20" s="63"/>
      <c r="G20" s="63"/>
      <c r="H20" s="76"/>
      <c r="I20" s="76" t="s">
        <v>103</v>
      </c>
      <c r="J20" s="75"/>
      <c r="K20" s="76" t="s">
        <v>103</v>
      </c>
    </row>
    <row r="21" spans="1:11">
      <c r="A21" s="63"/>
      <c r="B21" s="63"/>
      <c r="C21" s="63" t="s">
        <v>104</v>
      </c>
      <c r="D21" s="63"/>
      <c r="E21" s="63"/>
      <c r="F21" s="63"/>
      <c r="G21" s="63"/>
      <c r="H21" s="77"/>
      <c r="I21" s="77" t="s">
        <v>103</v>
      </c>
      <c r="J21" s="75"/>
      <c r="K21" s="77" t="s">
        <v>103</v>
      </c>
    </row>
    <row r="22" spans="1:11">
      <c r="A22" s="63"/>
      <c r="B22" s="63"/>
      <c r="C22" s="63"/>
      <c r="D22" s="63"/>
      <c r="E22" s="63"/>
      <c r="F22" s="63"/>
      <c r="G22" s="63"/>
      <c r="H22" s="74"/>
      <c r="I22" s="74"/>
      <c r="J22" s="75"/>
      <c r="K22" s="74"/>
    </row>
    <row r="23" spans="1:11">
      <c r="A23" s="63"/>
      <c r="B23" s="63" t="s">
        <v>105</v>
      </c>
      <c r="C23" s="63" t="s">
        <v>106</v>
      </c>
      <c r="D23" s="63"/>
      <c r="E23" s="63"/>
      <c r="F23" s="63"/>
      <c r="G23" s="63"/>
      <c r="H23" s="74"/>
      <c r="I23" s="74">
        <v>0</v>
      </c>
      <c r="J23" s="75"/>
      <c r="K23" s="74">
        <v>0</v>
      </c>
    </row>
    <row r="24" spans="1:11">
      <c r="A24" s="63"/>
      <c r="B24" s="63"/>
      <c r="C24" s="63"/>
      <c r="D24" s="63"/>
      <c r="E24" s="63"/>
      <c r="F24" s="63"/>
      <c r="G24" s="63"/>
      <c r="H24" s="74"/>
      <c r="I24" s="74"/>
      <c r="J24" s="75"/>
      <c r="K24" s="74"/>
    </row>
    <row r="25" spans="1:11">
      <c r="A25" s="63"/>
      <c r="B25" s="63" t="s">
        <v>107</v>
      </c>
      <c r="C25" s="63" t="s">
        <v>108</v>
      </c>
      <c r="D25" s="63"/>
      <c r="E25" s="63"/>
      <c r="F25" s="63"/>
      <c r="G25" s="63"/>
      <c r="H25" s="74"/>
      <c r="I25" s="74">
        <v>0</v>
      </c>
      <c r="J25" s="75"/>
      <c r="K25" s="74">
        <v>0</v>
      </c>
    </row>
    <row r="26" spans="1:11">
      <c r="A26" s="63"/>
      <c r="B26" s="63"/>
      <c r="C26" s="63"/>
      <c r="D26" s="63"/>
      <c r="E26" s="63"/>
      <c r="F26" s="63"/>
      <c r="G26" s="63"/>
      <c r="H26" s="74"/>
      <c r="I26" s="74"/>
      <c r="J26" s="75"/>
      <c r="K26" s="74"/>
    </row>
    <row r="27" spans="1:11">
      <c r="A27" s="63"/>
      <c r="B27" s="63" t="s">
        <v>109</v>
      </c>
      <c r="C27" s="63" t="s">
        <v>110</v>
      </c>
      <c r="D27" s="63"/>
      <c r="E27" s="63"/>
      <c r="F27" s="63"/>
      <c r="G27" s="63"/>
      <c r="H27" s="74"/>
      <c r="I27" s="74">
        <v>0</v>
      </c>
      <c r="J27" s="75"/>
      <c r="K27" s="74">
        <v>0</v>
      </c>
    </row>
    <row r="28" spans="1:11">
      <c r="A28" s="63"/>
      <c r="B28" s="63"/>
      <c r="C28" s="63"/>
      <c r="D28" s="63"/>
      <c r="E28" s="63"/>
      <c r="F28" s="63"/>
      <c r="G28" s="63"/>
      <c r="H28" s="74"/>
      <c r="I28" s="74"/>
      <c r="J28" s="75"/>
      <c r="K28" s="74"/>
    </row>
    <row r="29" spans="1:11">
      <c r="A29" s="63"/>
      <c r="B29" s="63" t="s">
        <v>111</v>
      </c>
      <c r="C29" s="63" t="s">
        <v>112</v>
      </c>
      <c r="D29" s="63"/>
      <c r="E29" s="63"/>
      <c r="F29" s="63"/>
      <c r="G29" s="63"/>
      <c r="H29" s="74"/>
      <c r="I29" s="74">
        <v>0</v>
      </c>
      <c r="J29" s="75"/>
      <c r="K29" s="74">
        <v>0</v>
      </c>
    </row>
    <row r="30" spans="1:11">
      <c r="A30" s="63"/>
      <c r="B30" s="63"/>
      <c r="C30" s="63"/>
      <c r="D30" s="63"/>
      <c r="E30" s="63"/>
      <c r="F30" s="63"/>
      <c r="G30" s="63"/>
      <c r="H30" s="74"/>
      <c r="I30" s="74"/>
      <c r="J30" s="74"/>
      <c r="K30" s="74"/>
    </row>
    <row r="31" spans="1:11">
      <c r="A31" s="69" t="s">
        <v>113</v>
      </c>
      <c r="B31" s="71" t="s">
        <v>114</v>
      </c>
      <c r="C31" s="71"/>
      <c r="D31" s="71"/>
      <c r="E31" s="71"/>
      <c r="F31" s="71"/>
      <c r="G31" s="71"/>
      <c r="H31" s="72"/>
      <c r="I31" s="78">
        <v>0</v>
      </c>
      <c r="J31" s="72"/>
      <c r="K31" s="78">
        <v>0</v>
      </c>
    </row>
    <row r="32" spans="1:11">
      <c r="A32" s="63"/>
      <c r="B32" s="63"/>
      <c r="C32" s="63"/>
      <c r="D32" s="63"/>
      <c r="E32" s="63"/>
      <c r="F32" s="63"/>
      <c r="G32" s="63"/>
      <c r="H32" s="74"/>
      <c r="I32" s="74"/>
      <c r="J32" s="74"/>
      <c r="K32" s="74"/>
    </row>
    <row r="33" spans="1:11">
      <c r="A33" s="63"/>
      <c r="B33" s="63" t="s">
        <v>115</v>
      </c>
      <c r="C33" s="63"/>
      <c r="D33" s="63"/>
      <c r="E33" s="63"/>
      <c r="F33" s="63"/>
      <c r="G33" s="63"/>
      <c r="H33" s="74"/>
      <c r="I33" s="74"/>
      <c r="J33" s="74"/>
      <c r="K33" s="74"/>
    </row>
    <row r="34" spans="1:11">
      <c r="A34" s="63"/>
      <c r="B34" s="63"/>
      <c r="C34" s="63"/>
      <c r="D34" s="63"/>
      <c r="E34" s="63"/>
      <c r="F34" s="63"/>
      <c r="G34" s="63"/>
      <c r="H34" s="74"/>
      <c r="I34" s="74"/>
      <c r="J34" s="74"/>
      <c r="K34" s="74"/>
    </row>
    <row r="35" spans="1:11">
      <c r="A35" s="63"/>
      <c r="B35" s="63" t="s">
        <v>116</v>
      </c>
      <c r="C35" s="63" t="s">
        <v>117</v>
      </c>
      <c r="D35" s="63"/>
      <c r="E35" s="63"/>
      <c r="F35" s="63"/>
      <c r="G35" s="63"/>
      <c r="H35" s="75"/>
      <c r="I35" s="74">
        <v>0</v>
      </c>
      <c r="J35" s="75"/>
      <c r="K35" s="74">
        <v>0</v>
      </c>
    </row>
    <row r="36" spans="1:11">
      <c r="A36" s="63"/>
      <c r="B36" s="63"/>
      <c r="C36" s="63"/>
      <c r="D36" s="63"/>
      <c r="E36" s="63"/>
      <c r="F36" s="63"/>
      <c r="G36" s="63"/>
      <c r="H36" s="75"/>
      <c r="I36" s="74"/>
      <c r="J36" s="75"/>
      <c r="K36" s="74"/>
    </row>
    <row r="37" spans="1:11">
      <c r="A37" s="63"/>
      <c r="B37" s="63"/>
      <c r="C37" s="63" t="s">
        <v>102</v>
      </c>
      <c r="D37" s="63"/>
      <c r="E37" s="63"/>
      <c r="F37" s="63"/>
      <c r="G37" s="63"/>
      <c r="H37" s="75"/>
      <c r="I37" s="76" t="s">
        <v>103</v>
      </c>
      <c r="J37" s="75"/>
      <c r="K37" s="76" t="s">
        <v>103</v>
      </c>
    </row>
    <row r="38" spans="1:11">
      <c r="A38" s="63"/>
      <c r="B38" s="63"/>
      <c r="C38" s="63" t="s">
        <v>104</v>
      </c>
      <c r="D38" s="63"/>
      <c r="E38" s="63"/>
      <c r="F38" s="63"/>
      <c r="G38" s="63"/>
      <c r="H38" s="75"/>
      <c r="I38" s="77" t="s">
        <v>103</v>
      </c>
      <c r="J38" s="75"/>
      <c r="K38" s="77" t="s">
        <v>103</v>
      </c>
    </row>
    <row r="39" spans="1:11">
      <c r="A39" s="63"/>
      <c r="B39" s="63"/>
      <c r="C39" s="63"/>
      <c r="D39" s="63"/>
      <c r="E39" s="63"/>
      <c r="F39" s="63"/>
      <c r="G39" s="63"/>
      <c r="H39" s="75"/>
      <c r="I39" s="74"/>
      <c r="J39" s="75"/>
      <c r="K39" s="74"/>
    </row>
    <row r="40" spans="1:11">
      <c r="A40" s="63"/>
      <c r="B40" s="63" t="s">
        <v>118</v>
      </c>
      <c r="C40" s="63" t="s">
        <v>106</v>
      </c>
      <c r="D40" s="63"/>
      <c r="E40" s="63"/>
      <c r="F40" s="63"/>
      <c r="G40" s="63"/>
      <c r="H40" s="75"/>
      <c r="I40" s="74">
        <v>0</v>
      </c>
      <c r="J40" s="75"/>
      <c r="K40" s="74">
        <v>0</v>
      </c>
    </row>
    <row r="41" spans="1:11">
      <c r="A41" s="63"/>
      <c r="B41" s="63"/>
      <c r="C41" s="63"/>
      <c r="D41" s="63"/>
      <c r="E41" s="63"/>
      <c r="F41" s="63"/>
      <c r="G41" s="63"/>
      <c r="H41" s="75"/>
      <c r="I41" s="74"/>
      <c r="J41" s="75"/>
      <c r="K41" s="74"/>
    </row>
    <row r="42" spans="1:11">
      <c r="A42" s="63"/>
      <c r="B42" s="63" t="s">
        <v>119</v>
      </c>
      <c r="C42" s="63" t="s">
        <v>108</v>
      </c>
      <c r="D42" s="63"/>
      <c r="E42" s="63"/>
      <c r="F42" s="63"/>
      <c r="G42" s="63"/>
      <c r="H42" s="75"/>
      <c r="I42" s="74">
        <v>0</v>
      </c>
      <c r="J42" s="75"/>
      <c r="K42" s="74">
        <v>0</v>
      </c>
    </row>
    <row r="43" spans="1:11">
      <c r="A43" s="63"/>
      <c r="B43" s="63"/>
      <c r="C43" s="63"/>
      <c r="D43" s="63"/>
      <c r="E43" s="63"/>
      <c r="F43" s="63"/>
      <c r="G43" s="63"/>
      <c r="H43" s="75"/>
      <c r="I43" s="74"/>
      <c r="J43" s="75"/>
      <c r="K43" s="74"/>
    </row>
    <row r="44" spans="1:11">
      <c r="A44" s="63"/>
      <c r="B44" s="63" t="s">
        <v>120</v>
      </c>
      <c r="C44" s="63" t="s">
        <v>112</v>
      </c>
      <c r="D44" s="63"/>
      <c r="E44" s="63"/>
      <c r="F44" s="63"/>
      <c r="G44" s="63"/>
      <c r="H44" s="75"/>
      <c r="I44" s="74">
        <v>0</v>
      </c>
      <c r="J44" s="75"/>
      <c r="K44" s="74">
        <v>0</v>
      </c>
    </row>
    <row r="45" spans="1:11">
      <c r="A45" s="63"/>
      <c r="B45" s="63"/>
      <c r="C45" s="63"/>
      <c r="D45" s="63"/>
      <c r="E45" s="63"/>
      <c r="F45" s="63"/>
      <c r="G45" s="63"/>
      <c r="H45" s="74"/>
      <c r="I45" s="74"/>
      <c r="J45" s="74"/>
      <c r="K45" s="74"/>
    </row>
    <row r="46" spans="1:11">
      <c r="A46" s="69" t="s">
        <v>121</v>
      </c>
      <c r="B46" s="71" t="s">
        <v>122</v>
      </c>
      <c r="C46" s="71"/>
      <c r="D46" s="71"/>
      <c r="E46" s="71"/>
      <c r="F46" s="71"/>
      <c r="G46" s="71"/>
      <c r="H46" s="72"/>
      <c r="I46" s="78">
        <v>0</v>
      </c>
      <c r="J46" s="72"/>
      <c r="K46" s="78">
        <v>0</v>
      </c>
    </row>
    <row r="47" spans="1:11">
      <c r="A47" s="63"/>
      <c r="B47" s="63"/>
      <c r="C47" s="63"/>
      <c r="D47" s="63"/>
      <c r="E47" s="63"/>
      <c r="F47" s="63"/>
      <c r="G47" s="63"/>
      <c r="H47" s="74"/>
      <c r="I47" s="74"/>
      <c r="J47" s="74"/>
      <c r="K47" s="74"/>
    </row>
    <row r="48" spans="1:11">
      <c r="A48" s="79" t="s">
        <v>123</v>
      </c>
      <c r="B48" s="71"/>
      <c r="C48" s="71"/>
      <c r="D48" s="71"/>
      <c r="E48" s="71"/>
      <c r="F48" s="71"/>
      <c r="G48" s="71"/>
      <c r="H48" s="72"/>
      <c r="I48" s="73">
        <f>I14</f>
        <v>471771</v>
      </c>
      <c r="J48" s="80"/>
      <c r="K48" s="73">
        <f>K14</f>
        <v>356522</v>
      </c>
    </row>
    <row r="51" spans="1:11">
      <c r="A51" s="152" t="s">
        <v>237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>
      <c r="A52" s="152" t="s">
        <v>240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</row>
  </sheetData>
  <mergeCells count="8">
    <mergeCell ref="A1:K1"/>
    <mergeCell ref="A51:K51"/>
    <mergeCell ref="A52:K52"/>
    <mergeCell ref="A7:K7"/>
    <mergeCell ref="A6:K6"/>
    <mergeCell ref="A3:K3"/>
    <mergeCell ref="A4:K4"/>
    <mergeCell ref="A9:K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zoomScale="75" zoomScaleNormal="75" workbookViewId="0">
      <selection activeCell="B82" sqref="B82"/>
    </sheetView>
  </sheetViews>
  <sheetFormatPr baseColWidth="10" defaultRowHeight="16.5"/>
  <cols>
    <col min="1" max="2" width="11.42578125" style="82"/>
    <col min="3" max="3" width="48.5703125" style="82" customWidth="1"/>
    <col min="4" max="4" width="11.42578125" style="82"/>
    <col min="5" max="6" width="11.5703125" style="82" bestFit="1" customWidth="1"/>
    <col min="7" max="8" width="13" style="82" bestFit="1" customWidth="1"/>
    <col min="9" max="9" width="12" style="82" bestFit="1" customWidth="1"/>
    <col min="10" max="11" width="11.5703125" style="82" bestFit="1" customWidth="1"/>
    <col min="12" max="12" width="12" style="82" bestFit="1" customWidth="1"/>
    <col min="13" max="13" width="12.7109375" style="82" customWidth="1"/>
    <col min="14" max="14" width="13.140625" style="82" customWidth="1"/>
    <col min="15" max="15" width="13" style="82" bestFit="1" customWidth="1"/>
    <col min="16" max="16384" width="11.42578125" style="82"/>
  </cols>
  <sheetData>
    <row r="1" spans="1:16">
      <c r="A1" s="163" t="s">
        <v>160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5"/>
      <c r="P1" s="81"/>
    </row>
    <row r="2" spans="1:16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6"/>
    </row>
    <row r="3" spans="1:16">
      <c r="A3" s="166" t="s">
        <v>242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  <c r="P3" s="87"/>
    </row>
    <row r="4" spans="1:16">
      <c r="A4" s="169" t="s">
        <v>241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87"/>
    </row>
    <row r="5" spans="1:16">
      <c r="A5" s="159" t="s">
        <v>236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  <c r="P5" s="87"/>
    </row>
    <row r="6" spans="1:16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87"/>
    </row>
    <row r="9" spans="1:16">
      <c r="A9" s="88"/>
      <c r="B9" s="88"/>
      <c r="C9" s="172"/>
      <c r="D9" s="173"/>
      <c r="E9" s="102" t="s">
        <v>125</v>
      </c>
      <c r="F9" s="103"/>
      <c r="G9" s="174" t="s">
        <v>126</v>
      </c>
      <c r="H9" s="176" t="s">
        <v>127</v>
      </c>
      <c r="I9" s="174" t="s">
        <v>128</v>
      </c>
      <c r="J9" s="174" t="s">
        <v>129</v>
      </c>
      <c r="K9" s="174" t="s">
        <v>130</v>
      </c>
      <c r="L9" s="174" t="s">
        <v>161</v>
      </c>
      <c r="M9" s="174" t="s">
        <v>131</v>
      </c>
      <c r="N9" s="174" t="s">
        <v>132</v>
      </c>
      <c r="O9" s="174" t="s">
        <v>133</v>
      </c>
      <c r="P9" s="88"/>
    </row>
    <row r="10" spans="1:16" ht="34.5" customHeight="1">
      <c r="E10" s="104" t="s">
        <v>134</v>
      </c>
      <c r="F10" s="105" t="s">
        <v>135</v>
      </c>
      <c r="G10" s="175"/>
      <c r="H10" s="175"/>
      <c r="I10" s="175"/>
      <c r="J10" s="175"/>
      <c r="K10" s="175"/>
      <c r="L10" s="175"/>
      <c r="M10" s="175"/>
      <c r="N10" s="175"/>
      <c r="O10" s="175"/>
    </row>
    <row r="12" spans="1:16">
      <c r="A12" s="89" t="s">
        <v>97</v>
      </c>
      <c r="B12" s="90" t="s">
        <v>162</v>
      </c>
      <c r="C12" s="90"/>
      <c r="D12" s="91"/>
      <c r="E12" s="92">
        <v>403071</v>
      </c>
      <c r="F12" s="92">
        <v>0</v>
      </c>
      <c r="G12" s="92">
        <v>1016925</v>
      </c>
      <c r="H12" s="92">
        <v>670485.18999999994</v>
      </c>
      <c r="I12" s="92">
        <v>0</v>
      </c>
      <c r="J12" s="92">
        <v>0</v>
      </c>
      <c r="K12" s="92">
        <v>0</v>
      </c>
      <c r="L12" s="92">
        <v>618293.82999999996</v>
      </c>
      <c r="M12" s="92">
        <v>0</v>
      </c>
      <c r="N12" s="92">
        <v>0</v>
      </c>
      <c r="O12" s="93">
        <v>2708775.02</v>
      </c>
    </row>
    <row r="13" spans="1:16">
      <c r="A13" s="9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</row>
    <row r="14" spans="1:16">
      <c r="A14" s="94" t="s">
        <v>100</v>
      </c>
      <c r="B14" s="97" t="s">
        <v>136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8">
        <v>0</v>
      </c>
    </row>
    <row r="15" spans="1:16">
      <c r="A15" s="9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8"/>
    </row>
    <row r="16" spans="1:16">
      <c r="A16" s="94" t="s">
        <v>105</v>
      </c>
      <c r="B16" s="97" t="s">
        <v>137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8">
        <v>0</v>
      </c>
    </row>
    <row r="17" spans="1:15">
      <c r="A17" s="94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8"/>
    </row>
    <row r="18" spans="1:15">
      <c r="A18" s="89" t="s">
        <v>138</v>
      </c>
      <c r="B18" s="90" t="s">
        <v>163</v>
      </c>
      <c r="C18" s="90"/>
      <c r="D18" s="90"/>
      <c r="E18" s="92">
        <v>403071</v>
      </c>
      <c r="F18" s="92">
        <v>0</v>
      </c>
      <c r="G18" s="92">
        <v>1016925</v>
      </c>
      <c r="H18" s="92">
        <v>670485.18999999994</v>
      </c>
      <c r="I18" s="92">
        <v>0</v>
      </c>
      <c r="J18" s="92">
        <v>0</v>
      </c>
      <c r="K18" s="92">
        <v>0</v>
      </c>
      <c r="L18" s="92">
        <v>618293.82999999996</v>
      </c>
      <c r="M18" s="92">
        <v>0</v>
      </c>
      <c r="N18" s="92">
        <v>0</v>
      </c>
      <c r="O18" s="93">
        <v>2708775.02</v>
      </c>
    </row>
    <row r="19" spans="1:15">
      <c r="A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8"/>
    </row>
    <row r="20" spans="1:15">
      <c r="A20" s="94" t="s">
        <v>100</v>
      </c>
      <c r="B20" s="97" t="s">
        <v>139</v>
      </c>
      <c r="E20" s="95"/>
      <c r="F20" s="95"/>
      <c r="G20" s="95"/>
      <c r="H20" s="95"/>
      <c r="I20" s="95"/>
      <c r="J20" s="95"/>
      <c r="K20" s="95"/>
      <c r="L20" s="95">
        <v>356521.62</v>
      </c>
      <c r="M20" s="95"/>
      <c r="N20" s="95"/>
      <c r="O20" s="98">
        <v>356521.62</v>
      </c>
    </row>
    <row r="21" spans="1:15">
      <c r="A21" s="94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8"/>
    </row>
    <row r="22" spans="1:15">
      <c r="A22" s="94" t="s">
        <v>105</v>
      </c>
      <c r="B22" s="97" t="s">
        <v>140</v>
      </c>
      <c r="E22" s="95">
        <v>0</v>
      </c>
      <c r="F22" s="95">
        <v>0</v>
      </c>
      <c r="G22" s="95">
        <v>0</v>
      </c>
      <c r="H22" s="95">
        <v>4935.34</v>
      </c>
      <c r="I22" s="95">
        <v>-147204.43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8">
        <v>-142269.09</v>
      </c>
    </row>
    <row r="23" spans="1:15">
      <c r="A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8"/>
    </row>
    <row r="24" spans="1:15">
      <c r="A24" s="94"/>
      <c r="B24" s="97" t="s">
        <v>141</v>
      </c>
      <c r="C24" s="97" t="s">
        <v>142</v>
      </c>
      <c r="E24" s="95"/>
      <c r="F24" s="95"/>
      <c r="G24" s="95"/>
      <c r="H24" s="99"/>
      <c r="I24" s="95"/>
      <c r="J24" s="95"/>
      <c r="K24" s="95"/>
      <c r="L24" s="95"/>
      <c r="M24" s="95"/>
      <c r="N24" s="95"/>
      <c r="O24" s="98"/>
    </row>
    <row r="25" spans="1:15">
      <c r="A25" s="94"/>
      <c r="B25" s="97" t="s">
        <v>143</v>
      </c>
      <c r="C25" s="97" t="s">
        <v>144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8"/>
    </row>
    <row r="26" spans="1:15">
      <c r="A26" s="94"/>
      <c r="B26" s="97" t="s">
        <v>145</v>
      </c>
      <c r="C26" s="97" t="s">
        <v>146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8"/>
    </row>
    <row r="27" spans="1:15">
      <c r="A27" s="94"/>
      <c r="B27" s="97" t="s">
        <v>147</v>
      </c>
      <c r="C27" s="97" t="s">
        <v>148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8"/>
    </row>
    <row r="28" spans="1:15">
      <c r="A28" s="94"/>
      <c r="B28" s="97" t="s">
        <v>149</v>
      </c>
      <c r="C28" s="97" t="s">
        <v>150</v>
      </c>
      <c r="E28" s="95"/>
      <c r="F28" s="95"/>
      <c r="G28" s="95"/>
      <c r="H28" s="95">
        <v>4935.34</v>
      </c>
      <c r="I28" s="95">
        <v>-147204.43</v>
      </c>
      <c r="J28" s="95"/>
      <c r="K28" s="95"/>
      <c r="L28" s="95"/>
      <c r="M28" s="95"/>
      <c r="N28" s="95"/>
      <c r="O28" s="98"/>
    </row>
    <row r="29" spans="1:15">
      <c r="A29" s="94"/>
      <c r="B29" s="97" t="s">
        <v>151</v>
      </c>
      <c r="C29" s="97" t="s">
        <v>152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8"/>
    </row>
    <row r="30" spans="1:15">
      <c r="A30" s="94"/>
      <c r="B30" s="97" t="s">
        <v>153</v>
      </c>
      <c r="C30" s="97" t="s">
        <v>154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8"/>
    </row>
    <row r="31" spans="1:15">
      <c r="A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8"/>
    </row>
    <row r="32" spans="1:15">
      <c r="A32" s="94" t="s">
        <v>107</v>
      </c>
      <c r="B32" s="97" t="s">
        <v>155</v>
      </c>
      <c r="E32" s="95"/>
      <c r="F32" s="95"/>
      <c r="G32" s="95"/>
      <c r="H32" s="95">
        <v>618293.82999999996</v>
      </c>
      <c r="I32" s="95"/>
      <c r="J32" s="95">
        <v>0</v>
      </c>
      <c r="K32" s="95"/>
      <c r="L32" s="95">
        <v>-618293.82999999996</v>
      </c>
      <c r="M32" s="95"/>
      <c r="N32" s="95"/>
      <c r="O32" s="98">
        <v>0</v>
      </c>
    </row>
    <row r="33" spans="1:18">
      <c r="A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8"/>
    </row>
    <row r="34" spans="1:18">
      <c r="A34" s="89" t="s">
        <v>121</v>
      </c>
      <c r="B34" s="90" t="s">
        <v>156</v>
      </c>
      <c r="C34" s="90"/>
      <c r="D34" s="90"/>
      <c r="E34" s="92">
        <v>403071</v>
      </c>
      <c r="F34" s="92">
        <v>0</v>
      </c>
      <c r="G34" s="92">
        <v>1016925</v>
      </c>
      <c r="H34" s="92">
        <v>1293714.3599999999</v>
      </c>
      <c r="I34" s="92">
        <v>-147204.43</v>
      </c>
      <c r="J34" s="92">
        <v>0</v>
      </c>
      <c r="K34" s="92">
        <v>0</v>
      </c>
      <c r="L34" s="92">
        <v>356521.62</v>
      </c>
      <c r="M34" s="92">
        <v>0</v>
      </c>
      <c r="N34" s="92">
        <v>0</v>
      </c>
      <c r="O34" s="93">
        <v>2923027.5500000003</v>
      </c>
      <c r="R34" s="95"/>
    </row>
    <row r="35" spans="1:18">
      <c r="A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8"/>
    </row>
    <row r="36" spans="1:18">
      <c r="A36" s="94" t="s">
        <v>100</v>
      </c>
      <c r="B36" s="97" t="s">
        <v>157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8">
        <v>0</v>
      </c>
    </row>
    <row r="37" spans="1:18">
      <c r="A37" s="94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8"/>
    </row>
    <row r="38" spans="1:18">
      <c r="A38" s="94" t="s">
        <v>105</v>
      </c>
      <c r="B38" s="97" t="s">
        <v>158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8">
        <v>0</v>
      </c>
    </row>
    <row r="39" spans="1:18">
      <c r="A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8"/>
    </row>
    <row r="40" spans="1:18">
      <c r="A40" s="89" t="s">
        <v>159</v>
      </c>
      <c r="B40" s="90" t="s">
        <v>164</v>
      </c>
      <c r="C40" s="90"/>
      <c r="D40" s="90"/>
      <c r="E40" s="92">
        <v>403071</v>
      </c>
      <c r="F40" s="92">
        <v>0</v>
      </c>
      <c r="G40" s="92">
        <v>1016925</v>
      </c>
      <c r="H40" s="92">
        <v>1293714.3599999999</v>
      </c>
      <c r="I40" s="92">
        <v>-147204.43</v>
      </c>
      <c r="J40" s="92">
        <v>0</v>
      </c>
      <c r="K40" s="92">
        <v>0</v>
      </c>
      <c r="L40" s="92">
        <v>356521.62</v>
      </c>
      <c r="M40" s="92">
        <v>0</v>
      </c>
      <c r="N40" s="92">
        <v>0</v>
      </c>
      <c r="O40" s="93">
        <v>2923027.5500000003</v>
      </c>
    </row>
    <row r="41" spans="1:18">
      <c r="A41" s="9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8"/>
    </row>
    <row r="42" spans="1:18">
      <c r="A42" s="94" t="s">
        <v>100</v>
      </c>
      <c r="B42" s="97" t="s">
        <v>139</v>
      </c>
      <c r="E42" s="95"/>
      <c r="F42" s="95"/>
      <c r="G42" s="95"/>
      <c r="H42" s="95"/>
      <c r="I42" s="95"/>
      <c r="J42" s="95"/>
      <c r="K42" s="95"/>
      <c r="L42" s="95">
        <v>471771.02</v>
      </c>
      <c r="M42" s="95"/>
      <c r="N42" s="95"/>
      <c r="O42" s="98">
        <v>471771.02</v>
      </c>
    </row>
    <row r="43" spans="1:18">
      <c r="A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8"/>
    </row>
    <row r="44" spans="1:18">
      <c r="A44" s="94" t="s">
        <v>105</v>
      </c>
      <c r="B44" s="97" t="s">
        <v>140</v>
      </c>
      <c r="E44" s="95">
        <v>0</v>
      </c>
      <c r="F44" s="95">
        <v>0</v>
      </c>
      <c r="G44" s="95">
        <v>0</v>
      </c>
      <c r="H44" s="95">
        <v>-8669.48</v>
      </c>
      <c r="I44" s="95">
        <v>-24668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8">
        <v>-33337.479999999996</v>
      </c>
    </row>
    <row r="45" spans="1:18">
      <c r="A45" s="94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8"/>
    </row>
    <row r="46" spans="1:18">
      <c r="A46" s="94"/>
      <c r="B46" s="97" t="s">
        <v>141</v>
      </c>
      <c r="C46" s="97" t="s">
        <v>142</v>
      </c>
      <c r="E46" s="95">
        <v>0</v>
      </c>
      <c r="F46" s="95"/>
      <c r="G46" s="95">
        <v>0</v>
      </c>
      <c r="H46" s="95">
        <v>0</v>
      </c>
      <c r="I46" s="95"/>
      <c r="J46" s="95"/>
      <c r="K46" s="95"/>
      <c r="L46" s="95"/>
      <c r="M46" s="95"/>
      <c r="N46" s="95"/>
      <c r="O46" s="98"/>
    </row>
    <row r="47" spans="1:18">
      <c r="A47" s="94"/>
      <c r="B47" s="97" t="s">
        <v>143</v>
      </c>
      <c r="C47" s="97" t="s">
        <v>144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8"/>
    </row>
    <row r="48" spans="1:18">
      <c r="A48" s="94"/>
      <c r="B48" s="97" t="s">
        <v>145</v>
      </c>
      <c r="C48" s="97" t="s">
        <v>146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8"/>
    </row>
    <row r="49" spans="1:19">
      <c r="A49" s="94"/>
      <c r="B49" s="97" t="s">
        <v>147</v>
      </c>
      <c r="C49" s="97" t="s">
        <v>148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8"/>
    </row>
    <row r="50" spans="1:19">
      <c r="A50" s="94"/>
      <c r="B50" s="97" t="s">
        <v>149</v>
      </c>
      <c r="C50" s="97" t="s">
        <v>150</v>
      </c>
      <c r="E50" s="95"/>
      <c r="F50" s="95"/>
      <c r="G50" s="95"/>
      <c r="H50" s="95">
        <v>-8669.48</v>
      </c>
      <c r="I50" s="95">
        <v>-24668</v>
      </c>
      <c r="J50" s="95"/>
      <c r="K50" s="95"/>
      <c r="L50" s="95"/>
      <c r="M50" s="95"/>
      <c r="N50" s="95"/>
      <c r="O50" s="98"/>
    </row>
    <row r="51" spans="1:19">
      <c r="A51" s="94"/>
      <c r="B51" s="97" t="s">
        <v>151</v>
      </c>
      <c r="C51" s="97" t="s">
        <v>152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8"/>
    </row>
    <row r="52" spans="1:19">
      <c r="A52" s="94"/>
      <c r="B52" s="97" t="s">
        <v>153</v>
      </c>
      <c r="C52" s="97" t="s">
        <v>154</v>
      </c>
      <c r="E52" s="95"/>
      <c r="F52" s="95"/>
      <c r="G52" s="95"/>
      <c r="H52" s="99"/>
      <c r="I52" s="95"/>
      <c r="J52" s="95"/>
      <c r="K52" s="95"/>
      <c r="L52" s="95"/>
      <c r="M52" s="95"/>
      <c r="N52" s="95"/>
      <c r="O52" s="98"/>
    </row>
    <row r="53" spans="1:19">
      <c r="A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8"/>
    </row>
    <row r="54" spans="1:19">
      <c r="A54" s="94" t="s">
        <v>107</v>
      </c>
      <c r="B54" s="97" t="s">
        <v>155</v>
      </c>
      <c r="E54" s="95"/>
      <c r="F54" s="95"/>
      <c r="G54" s="95"/>
      <c r="H54" s="95">
        <v>356521.62</v>
      </c>
      <c r="I54" s="95"/>
      <c r="J54" s="95"/>
      <c r="K54" s="95"/>
      <c r="L54" s="95">
        <v>-356521.62</v>
      </c>
      <c r="M54" s="95"/>
      <c r="N54" s="95"/>
      <c r="O54" s="98">
        <v>0</v>
      </c>
    </row>
    <row r="55" spans="1:19">
      <c r="A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8"/>
    </row>
    <row r="56" spans="1:19">
      <c r="A56" s="89" t="s">
        <v>165</v>
      </c>
      <c r="B56" s="90"/>
      <c r="C56" s="90"/>
      <c r="D56" s="90"/>
      <c r="E56" s="92">
        <v>403071</v>
      </c>
      <c r="F56" s="92">
        <v>0</v>
      </c>
      <c r="G56" s="92">
        <v>1016925</v>
      </c>
      <c r="H56" s="92">
        <v>1641566.5</v>
      </c>
      <c r="I56" s="92">
        <v>-171872.43</v>
      </c>
      <c r="J56" s="92">
        <v>0</v>
      </c>
      <c r="K56" s="92">
        <v>0</v>
      </c>
      <c r="L56" s="92">
        <v>471771.02</v>
      </c>
      <c r="M56" s="92">
        <v>0</v>
      </c>
      <c r="N56" s="92">
        <v>0</v>
      </c>
      <c r="O56" s="93">
        <v>3361461.0900000003</v>
      </c>
      <c r="R56" s="95"/>
      <c r="S56" s="95"/>
    </row>
    <row r="57" spans="1:19">
      <c r="O57" s="95"/>
    </row>
    <row r="58" spans="1:19">
      <c r="A58" s="162" t="s">
        <v>253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00"/>
    </row>
    <row r="59" spans="1:19">
      <c r="A59" s="162" t="s">
        <v>243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00"/>
    </row>
  </sheetData>
  <mergeCells count="16">
    <mergeCell ref="A5:O5"/>
    <mergeCell ref="A58:O58"/>
    <mergeCell ref="A59:O59"/>
    <mergeCell ref="A1:O1"/>
    <mergeCell ref="A3:O3"/>
    <mergeCell ref="A4:O4"/>
    <mergeCell ref="C9:D9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38" zoomScale="75" zoomScaleNormal="75" workbookViewId="0">
      <selection activeCell="B82" sqref="B82"/>
    </sheetView>
  </sheetViews>
  <sheetFormatPr baseColWidth="10" defaultRowHeight="16.5"/>
  <cols>
    <col min="1" max="1" width="89.5703125" style="82" customWidth="1"/>
    <col min="2" max="2" width="11.42578125" style="82"/>
    <col min="3" max="4" width="13.5703125" style="82" customWidth="1"/>
    <col min="5" max="16384" width="11.42578125" style="82"/>
  </cols>
  <sheetData>
    <row r="1" spans="1:9">
      <c r="A1" s="178" t="s">
        <v>124</v>
      </c>
      <c r="B1" s="179"/>
      <c r="C1" s="179"/>
      <c r="D1" s="180"/>
      <c r="E1" s="106"/>
      <c r="F1" s="106"/>
      <c r="G1" s="106"/>
      <c r="H1" s="106"/>
      <c r="I1" s="106"/>
    </row>
    <row r="2" spans="1:9" ht="36" customHeight="1">
      <c r="A2" s="184" t="s">
        <v>244</v>
      </c>
      <c r="B2" s="185"/>
      <c r="C2" s="185"/>
      <c r="D2" s="186"/>
      <c r="E2" s="106"/>
      <c r="F2" s="106"/>
      <c r="G2" s="106"/>
      <c r="H2" s="106"/>
      <c r="I2" s="106"/>
    </row>
    <row r="3" spans="1:9">
      <c r="A3" s="181" t="s">
        <v>236</v>
      </c>
      <c r="B3" s="182"/>
      <c r="C3" s="182"/>
      <c r="D3" s="183"/>
      <c r="E3" s="106"/>
      <c r="F3" s="106"/>
      <c r="G3" s="106"/>
      <c r="H3" s="106"/>
      <c r="I3" s="106"/>
    </row>
    <row r="4" spans="1:9">
      <c r="A4" s="115"/>
      <c r="B4" s="115"/>
      <c r="C4" s="116"/>
      <c r="D4" s="116"/>
      <c r="E4" s="106"/>
      <c r="F4" s="106"/>
      <c r="G4" s="106"/>
      <c r="H4" s="106"/>
      <c r="I4" s="106"/>
    </row>
    <row r="5" spans="1:9">
      <c r="A5" s="107"/>
      <c r="B5" s="108"/>
      <c r="C5" s="117" t="s">
        <v>166</v>
      </c>
      <c r="D5" s="118" t="s">
        <v>167</v>
      </c>
    </row>
    <row r="6" spans="1:9">
      <c r="A6" s="109" t="s">
        <v>168</v>
      </c>
      <c r="B6" s="110"/>
      <c r="C6" s="111"/>
      <c r="D6" s="111"/>
    </row>
    <row r="7" spans="1:9">
      <c r="A7" s="120" t="s">
        <v>169</v>
      </c>
      <c r="B7" s="121"/>
      <c r="C7" s="122">
        <v>632959</v>
      </c>
      <c r="D7" s="122">
        <v>481819</v>
      </c>
    </row>
    <row r="8" spans="1:9">
      <c r="A8" s="120" t="s">
        <v>170</v>
      </c>
      <c r="B8" s="121"/>
      <c r="C8" s="122">
        <f>SUM(C9:C19)</f>
        <v>155399.69</v>
      </c>
      <c r="D8" s="122">
        <v>86476</v>
      </c>
    </row>
    <row r="9" spans="1:9">
      <c r="A9" s="113" t="s">
        <v>171</v>
      </c>
      <c r="B9" s="114" t="s">
        <v>172</v>
      </c>
      <c r="C9" s="112">
        <v>13339.68</v>
      </c>
      <c r="D9" s="112">
        <v>9086</v>
      </c>
    </row>
    <row r="10" spans="1:9">
      <c r="A10" s="113" t="s">
        <v>173</v>
      </c>
      <c r="B10" s="114" t="s">
        <v>174</v>
      </c>
      <c r="C10" s="112">
        <v>16039</v>
      </c>
      <c r="D10" s="112">
        <v>76149</v>
      </c>
    </row>
    <row r="11" spans="1:9" hidden="1">
      <c r="A11" s="113" t="s">
        <v>175</v>
      </c>
      <c r="B11" s="114" t="s">
        <v>174</v>
      </c>
      <c r="C11" s="112"/>
      <c r="D11" s="112"/>
    </row>
    <row r="12" spans="1:9" hidden="1">
      <c r="A12" s="113" t="s">
        <v>176</v>
      </c>
      <c r="B12" s="114" t="s">
        <v>177</v>
      </c>
      <c r="C12" s="112"/>
      <c r="D12" s="112"/>
    </row>
    <row r="13" spans="1:9" hidden="1">
      <c r="A13" s="113" t="s">
        <v>178</v>
      </c>
      <c r="B13" s="114" t="s">
        <v>174</v>
      </c>
      <c r="C13" s="112"/>
      <c r="D13" s="112"/>
    </row>
    <row r="14" spans="1:9" hidden="1">
      <c r="A14" s="113" t="s">
        <v>179</v>
      </c>
      <c r="B14" s="114" t="s">
        <v>174</v>
      </c>
      <c r="C14" s="112"/>
      <c r="D14" s="112"/>
    </row>
    <row r="15" spans="1:9">
      <c r="A15" s="113" t="s">
        <v>180</v>
      </c>
      <c r="B15" s="114" t="s">
        <v>177</v>
      </c>
      <c r="C15" s="112">
        <v>-60590</v>
      </c>
      <c r="D15" s="112">
        <v>-104781</v>
      </c>
    </row>
    <row r="16" spans="1:9">
      <c r="A16" s="113" t="s">
        <v>181</v>
      </c>
      <c r="B16" s="114" t="s">
        <v>172</v>
      </c>
      <c r="C16" s="112">
        <v>109378</v>
      </c>
      <c r="D16" s="112">
        <v>106559</v>
      </c>
    </row>
    <row r="17" spans="1:4">
      <c r="A17" s="113" t="s">
        <v>182</v>
      </c>
      <c r="B17" s="114" t="s">
        <v>174</v>
      </c>
      <c r="C17" s="112">
        <v>77233.009999999995</v>
      </c>
      <c r="D17" s="112">
        <v>-537</v>
      </c>
    </row>
    <row r="18" spans="1:4" hidden="1">
      <c r="A18" s="113" t="s">
        <v>183</v>
      </c>
      <c r="B18" s="114" t="s">
        <v>174</v>
      </c>
      <c r="C18" s="112"/>
      <c r="D18" s="112"/>
    </row>
    <row r="19" spans="1:4" hidden="1">
      <c r="A19" s="113" t="s">
        <v>184</v>
      </c>
      <c r="B19" s="114" t="s">
        <v>174</v>
      </c>
      <c r="C19" s="112">
        <v>0</v>
      </c>
      <c r="D19" s="112">
        <v>0</v>
      </c>
    </row>
    <row r="20" spans="1:4">
      <c r="A20" s="120" t="s">
        <v>185</v>
      </c>
      <c r="B20" s="121"/>
      <c r="C20" s="122">
        <f>SUM(C21:C26)</f>
        <v>589860</v>
      </c>
      <c r="D20" s="122">
        <v>-1297264</v>
      </c>
    </row>
    <row r="21" spans="1:4">
      <c r="A21" s="113" t="s">
        <v>186</v>
      </c>
      <c r="B21" s="114" t="s">
        <v>174</v>
      </c>
      <c r="C21" s="112">
        <v>-4686</v>
      </c>
      <c r="D21" s="112">
        <v>-155882</v>
      </c>
    </row>
    <row r="22" spans="1:4">
      <c r="A22" s="113" t="s">
        <v>187</v>
      </c>
      <c r="B22" s="114" t="s">
        <v>174</v>
      </c>
      <c r="C22" s="112">
        <v>-577204</v>
      </c>
      <c r="D22" s="112">
        <v>-1157769</v>
      </c>
    </row>
    <row r="23" spans="1:4">
      <c r="A23" s="113" t="s">
        <v>188</v>
      </c>
      <c r="B23" s="114" t="s">
        <v>174</v>
      </c>
      <c r="C23" s="112">
        <v>981713</v>
      </c>
      <c r="D23" s="112">
        <v>4024</v>
      </c>
    </row>
    <row r="24" spans="1:4">
      <c r="A24" s="113" t="s">
        <v>189</v>
      </c>
      <c r="B24" s="114" t="s">
        <v>174</v>
      </c>
      <c r="C24" s="112">
        <v>238068</v>
      </c>
      <c r="D24" s="112">
        <v>12363</v>
      </c>
    </row>
    <row r="25" spans="1:4">
      <c r="A25" s="113" t="s">
        <v>190</v>
      </c>
      <c r="B25" s="114" t="s">
        <v>174</v>
      </c>
      <c r="C25" s="112">
        <v>-39361</v>
      </c>
      <c r="D25" s="112"/>
    </row>
    <row r="26" spans="1:4">
      <c r="A26" s="113" t="s">
        <v>191</v>
      </c>
      <c r="B26" s="114" t="s">
        <v>174</v>
      </c>
      <c r="C26" s="112">
        <v>-8670</v>
      </c>
      <c r="D26" s="112"/>
    </row>
    <row r="27" spans="1:4">
      <c r="A27" s="120" t="s">
        <v>192</v>
      </c>
      <c r="B27" s="121"/>
      <c r="C27" s="122">
        <f>SUM(C28:C32)</f>
        <v>-264448</v>
      </c>
      <c r="D27" s="122">
        <v>-174085</v>
      </c>
    </row>
    <row r="28" spans="1:4">
      <c r="A28" s="113" t="s">
        <v>193</v>
      </c>
      <c r="B28" s="114" t="s">
        <v>177</v>
      </c>
      <c r="C28" s="112">
        <v>-70017</v>
      </c>
      <c r="D28" s="112">
        <v>-106559</v>
      </c>
    </row>
    <row r="29" spans="1:4" hidden="1">
      <c r="A29" s="113" t="s">
        <v>194</v>
      </c>
      <c r="B29" s="114" t="s">
        <v>172</v>
      </c>
      <c r="C29" s="112"/>
      <c r="D29" s="112"/>
    </row>
    <row r="30" spans="1:4">
      <c r="A30" s="113" t="s">
        <v>195</v>
      </c>
      <c r="B30" s="114" t="s">
        <v>172</v>
      </c>
      <c r="C30" s="112">
        <v>145</v>
      </c>
      <c r="D30" s="112">
        <v>104781</v>
      </c>
    </row>
    <row r="31" spans="1:4">
      <c r="A31" s="113" t="s">
        <v>196</v>
      </c>
      <c r="B31" s="114" t="s">
        <v>174</v>
      </c>
      <c r="C31" s="112">
        <v>-194576</v>
      </c>
      <c r="D31" s="112">
        <v>-172307</v>
      </c>
    </row>
    <row r="32" spans="1:4" hidden="1">
      <c r="A32" s="113" t="s">
        <v>197</v>
      </c>
      <c r="B32" s="114" t="s">
        <v>198</v>
      </c>
      <c r="C32" s="112"/>
      <c r="D32" s="112"/>
    </row>
    <row r="33" spans="1:4">
      <c r="A33" s="123" t="s">
        <v>199</v>
      </c>
      <c r="B33" s="124"/>
      <c r="C33" s="125">
        <f>C7+C8+C20+C27</f>
        <v>1113770.69</v>
      </c>
      <c r="D33" s="125">
        <v>-903054</v>
      </c>
    </row>
    <row r="34" spans="1:4">
      <c r="A34" s="123" t="s">
        <v>200</v>
      </c>
      <c r="B34" s="124"/>
      <c r="C34" s="125"/>
      <c r="D34" s="125"/>
    </row>
    <row r="35" spans="1:4">
      <c r="A35" s="120" t="s">
        <v>201</v>
      </c>
      <c r="B35" s="126" t="s">
        <v>177</v>
      </c>
      <c r="C35" s="122">
        <f>SUM(C36:C42)</f>
        <v>-1150496</v>
      </c>
      <c r="D35" s="122">
        <v>-789991</v>
      </c>
    </row>
    <row r="36" spans="1:4">
      <c r="A36" s="113" t="s">
        <v>202</v>
      </c>
      <c r="B36" s="127"/>
      <c r="C36" s="112">
        <v>-1113256</v>
      </c>
      <c r="D36" s="112">
        <v>-762307</v>
      </c>
    </row>
    <row r="37" spans="1:4">
      <c r="A37" s="113" t="s">
        <v>203</v>
      </c>
      <c r="B37" s="127"/>
      <c r="C37" s="112">
        <v>-3741</v>
      </c>
      <c r="D37" s="112"/>
    </row>
    <row r="38" spans="1:4">
      <c r="A38" s="113" t="s">
        <v>204</v>
      </c>
      <c r="B38" s="127"/>
      <c r="C38" s="112">
        <v>-28499</v>
      </c>
      <c r="D38" s="112">
        <v>-27684</v>
      </c>
    </row>
    <row r="39" spans="1:4" hidden="1">
      <c r="A39" s="113" t="s">
        <v>205</v>
      </c>
      <c r="B39" s="127"/>
      <c r="C39" s="112"/>
      <c r="D39" s="112"/>
    </row>
    <row r="40" spans="1:4">
      <c r="A40" s="113" t="s">
        <v>206</v>
      </c>
      <c r="B40" s="127"/>
      <c r="C40" s="112">
        <v>-5000</v>
      </c>
      <c r="D40" s="112"/>
    </row>
    <row r="41" spans="1:4" hidden="1">
      <c r="A41" s="113" t="s">
        <v>207</v>
      </c>
      <c r="B41" s="127"/>
      <c r="C41" s="112"/>
      <c r="D41" s="112">
        <v>0</v>
      </c>
    </row>
    <row r="42" spans="1:4" hidden="1">
      <c r="A42" s="113" t="s">
        <v>208</v>
      </c>
      <c r="B42" s="127"/>
      <c r="C42" s="112"/>
      <c r="D42" s="112"/>
    </row>
    <row r="43" spans="1:4">
      <c r="A43" s="120" t="s">
        <v>209</v>
      </c>
      <c r="B43" s="126" t="s">
        <v>172</v>
      </c>
      <c r="C43" s="122">
        <v>0</v>
      </c>
      <c r="D43" s="122">
        <v>23000</v>
      </c>
    </row>
    <row r="44" spans="1:4" hidden="1">
      <c r="A44" s="113" t="s">
        <v>202</v>
      </c>
      <c r="B44" s="127"/>
      <c r="C44" s="112"/>
      <c r="D44" s="112"/>
    </row>
    <row r="45" spans="1:4" hidden="1">
      <c r="A45" s="113" t="s">
        <v>203</v>
      </c>
      <c r="B45" s="127"/>
      <c r="C45" s="112"/>
      <c r="D45" s="112"/>
    </row>
    <row r="46" spans="1:4" hidden="1">
      <c r="A46" s="113" t="s">
        <v>204</v>
      </c>
      <c r="B46" s="127"/>
      <c r="C46" s="112"/>
      <c r="D46" s="112"/>
    </row>
    <row r="47" spans="1:4" hidden="1">
      <c r="A47" s="113" t="s">
        <v>205</v>
      </c>
      <c r="B47" s="127"/>
      <c r="C47" s="112"/>
      <c r="D47" s="112"/>
    </row>
    <row r="48" spans="1:4" hidden="1">
      <c r="A48" s="113" t="s">
        <v>206</v>
      </c>
      <c r="B48" s="127"/>
      <c r="C48" s="112"/>
      <c r="D48" s="112"/>
    </row>
    <row r="49" spans="1:4" hidden="1">
      <c r="A49" s="113" t="s">
        <v>207</v>
      </c>
      <c r="B49" s="127"/>
      <c r="C49" s="112"/>
      <c r="D49" s="112"/>
    </row>
    <row r="50" spans="1:4">
      <c r="A50" s="113" t="s">
        <v>208</v>
      </c>
      <c r="B50" s="127"/>
      <c r="C50" s="112"/>
      <c r="D50" s="112">
        <v>23000</v>
      </c>
    </row>
    <row r="51" spans="1:4">
      <c r="A51" s="123" t="s">
        <v>210</v>
      </c>
      <c r="B51" s="124"/>
      <c r="C51" s="125">
        <f>C35+C43</f>
        <v>-1150496</v>
      </c>
      <c r="D51" s="125">
        <v>-766991</v>
      </c>
    </row>
    <row r="52" spans="1:4">
      <c r="A52" s="123" t="s">
        <v>211</v>
      </c>
      <c r="B52" s="124"/>
      <c r="C52" s="125"/>
      <c r="D52" s="125"/>
    </row>
    <row r="53" spans="1:4">
      <c r="A53" s="120" t="s">
        <v>212</v>
      </c>
      <c r="B53" s="121"/>
      <c r="C53" s="122">
        <f>SUM(C54:C58)</f>
        <v>-24668</v>
      </c>
      <c r="D53" s="122">
        <v>557792</v>
      </c>
    </row>
    <row r="54" spans="1:4">
      <c r="A54" s="113" t="s">
        <v>213</v>
      </c>
      <c r="B54" s="114" t="s">
        <v>172</v>
      </c>
      <c r="C54" s="112"/>
      <c r="D54" s="112">
        <v>704996</v>
      </c>
    </row>
    <row r="55" spans="1:4" hidden="1">
      <c r="A55" s="113" t="s">
        <v>214</v>
      </c>
      <c r="B55" s="114" t="s">
        <v>177</v>
      </c>
      <c r="C55" s="112"/>
      <c r="D55" s="112"/>
    </row>
    <row r="56" spans="1:4">
      <c r="A56" s="113" t="s">
        <v>215</v>
      </c>
      <c r="B56" s="114" t="s">
        <v>177</v>
      </c>
      <c r="C56" s="112">
        <v>-82389</v>
      </c>
      <c r="D56" s="112">
        <v>-192673</v>
      </c>
    </row>
    <row r="57" spans="1:4">
      <c r="A57" s="113" t="s">
        <v>216</v>
      </c>
      <c r="B57" s="114" t="s">
        <v>172</v>
      </c>
      <c r="C57" s="112">
        <v>57721</v>
      </c>
      <c r="D57" s="112">
        <v>45469</v>
      </c>
    </row>
    <row r="58" spans="1:4" hidden="1">
      <c r="A58" s="113" t="s">
        <v>217</v>
      </c>
      <c r="B58" s="114" t="s">
        <v>172</v>
      </c>
      <c r="C58" s="112"/>
      <c r="D58" s="112"/>
    </row>
    <row r="59" spans="1:4">
      <c r="A59" s="120" t="s">
        <v>218</v>
      </c>
      <c r="B59" s="121"/>
      <c r="C59" s="122">
        <f>SUM(C60+C65)</f>
        <v>125408</v>
      </c>
      <c r="D59" s="122">
        <v>983256</v>
      </c>
    </row>
    <row r="60" spans="1:4">
      <c r="A60" s="113" t="s">
        <v>219</v>
      </c>
      <c r="B60" s="127"/>
      <c r="C60" s="112">
        <f>SUM(C61:C64)</f>
        <v>721247</v>
      </c>
      <c r="D60" s="112">
        <v>1373000</v>
      </c>
    </row>
    <row r="61" spans="1:4" hidden="1">
      <c r="A61" s="113" t="s">
        <v>220</v>
      </c>
      <c r="B61" s="114" t="s">
        <v>172</v>
      </c>
      <c r="C61" s="128"/>
      <c r="D61" s="128"/>
    </row>
    <row r="62" spans="1:4">
      <c r="A62" s="113" t="s">
        <v>221</v>
      </c>
      <c r="B62" s="114" t="s">
        <v>172</v>
      </c>
      <c r="C62" s="128">
        <v>478800</v>
      </c>
      <c r="D62" s="128">
        <v>773000</v>
      </c>
    </row>
    <row r="63" spans="1:4" hidden="1">
      <c r="A63" s="113" t="s">
        <v>222</v>
      </c>
      <c r="B63" s="114" t="s">
        <v>172</v>
      </c>
      <c r="C63" s="128"/>
      <c r="D63" s="128"/>
    </row>
    <row r="64" spans="1:4">
      <c r="A64" s="113" t="s">
        <v>223</v>
      </c>
      <c r="B64" s="114" t="s">
        <v>172</v>
      </c>
      <c r="C64" s="128">
        <v>242447</v>
      </c>
      <c r="D64" s="128">
        <v>600000</v>
      </c>
    </row>
    <row r="65" spans="1:4">
      <c r="A65" s="113" t="s">
        <v>224</v>
      </c>
      <c r="B65" s="127"/>
      <c r="C65" s="112">
        <f>SUM(C66:C69)</f>
        <v>-595839</v>
      </c>
      <c r="D65" s="112">
        <v>-389744</v>
      </c>
    </row>
    <row r="66" spans="1:4" hidden="1">
      <c r="A66" s="113" t="s">
        <v>220</v>
      </c>
      <c r="B66" s="114" t="s">
        <v>177</v>
      </c>
      <c r="C66" s="128"/>
      <c r="D66" s="128"/>
    </row>
    <row r="67" spans="1:4">
      <c r="A67" s="113" t="s">
        <v>221</v>
      </c>
      <c r="B67" s="114" t="s">
        <v>177</v>
      </c>
      <c r="C67" s="128">
        <v>-371589</v>
      </c>
      <c r="D67" s="128"/>
    </row>
    <row r="68" spans="1:4" hidden="1">
      <c r="A68" s="113" t="s">
        <v>222</v>
      </c>
      <c r="B68" s="114" t="s">
        <v>177</v>
      </c>
      <c r="C68" s="128"/>
      <c r="D68" s="128">
        <v>-279851</v>
      </c>
    </row>
    <row r="69" spans="1:4">
      <c r="A69" s="113" t="s">
        <v>223</v>
      </c>
      <c r="B69" s="114" t="s">
        <v>177</v>
      </c>
      <c r="C69" s="128">
        <v>-224250</v>
      </c>
      <c r="D69" s="128">
        <v>-109893</v>
      </c>
    </row>
    <row r="70" spans="1:4" hidden="1">
      <c r="A70" s="120" t="s">
        <v>225</v>
      </c>
      <c r="B70" s="121"/>
      <c r="C70" s="122">
        <v>0</v>
      </c>
      <c r="D70" s="122">
        <v>0</v>
      </c>
    </row>
    <row r="71" spans="1:4" hidden="1">
      <c r="A71" s="113" t="s">
        <v>226</v>
      </c>
      <c r="B71" s="114" t="s">
        <v>177</v>
      </c>
      <c r="C71" s="112">
        <v>0</v>
      </c>
      <c r="D71" s="112">
        <v>0</v>
      </c>
    </row>
    <row r="72" spans="1:4" hidden="1">
      <c r="A72" s="113" t="s">
        <v>227</v>
      </c>
      <c r="B72" s="114" t="s">
        <v>177</v>
      </c>
      <c r="C72" s="112"/>
      <c r="D72" s="112"/>
    </row>
    <row r="73" spans="1:4">
      <c r="A73" s="123" t="s">
        <v>228</v>
      </c>
      <c r="B73" s="124"/>
      <c r="C73" s="125">
        <f>C53+C59</f>
        <v>100740</v>
      </c>
      <c r="D73" s="125">
        <v>1541048</v>
      </c>
    </row>
    <row r="74" spans="1:4">
      <c r="A74" s="123" t="s">
        <v>229</v>
      </c>
      <c r="B74" s="124"/>
      <c r="C74" s="125">
        <v>-77233.009999999995</v>
      </c>
      <c r="D74" s="125">
        <v>537</v>
      </c>
    </row>
    <row r="75" spans="1:4">
      <c r="A75" s="123" t="s">
        <v>230</v>
      </c>
      <c r="B75" s="124"/>
      <c r="C75" s="125">
        <f>C33+C51+C73+C74</f>
        <v>-13218.320000000051</v>
      </c>
      <c r="D75" s="125">
        <v>-128460</v>
      </c>
    </row>
    <row r="76" spans="1:4">
      <c r="A76" s="129" t="s">
        <v>231</v>
      </c>
      <c r="B76" s="130"/>
      <c r="C76" s="131">
        <v>260419.82</v>
      </c>
      <c r="D76" s="131">
        <v>388880</v>
      </c>
    </row>
    <row r="77" spans="1:4">
      <c r="A77" s="129" t="s">
        <v>232</v>
      </c>
      <c r="B77" s="130"/>
      <c r="C77" s="131">
        <v>247202</v>
      </c>
      <c r="D77" s="131">
        <v>260420</v>
      </c>
    </row>
    <row r="78" spans="1:4">
      <c r="A78" s="132"/>
      <c r="B78" s="132"/>
      <c r="C78" s="133"/>
      <c r="D78" s="132"/>
    </row>
    <row r="79" spans="1:4">
      <c r="A79" s="177" t="s">
        <v>245</v>
      </c>
      <c r="B79" s="177"/>
      <c r="C79" s="177"/>
      <c r="D79" s="177"/>
    </row>
    <row r="80" spans="1:4">
      <c r="A80" s="177" t="s">
        <v>246</v>
      </c>
      <c r="B80" s="177"/>
      <c r="C80" s="177"/>
      <c r="D80" s="177"/>
    </row>
    <row r="81" spans="1:4">
      <c r="A81" s="132"/>
      <c r="B81" s="132"/>
      <c r="C81" s="132"/>
      <c r="D81" s="132"/>
    </row>
    <row r="82" spans="1:4">
      <c r="A82" s="132"/>
      <c r="B82" s="132"/>
      <c r="C82" s="132"/>
      <c r="D82" s="132"/>
    </row>
    <row r="83" spans="1:4">
      <c r="A83" s="132"/>
      <c r="B83" s="132"/>
      <c r="C83" s="132"/>
      <c r="D83" s="132"/>
    </row>
    <row r="84" spans="1:4">
      <c r="A84" s="132"/>
      <c r="B84" s="132"/>
      <c r="C84" s="132"/>
      <c r="D84" s="132"/>
    </row>
    <row r="85" spans="1:4">
      <c r="A85" s="132"/>
      <c r="B85" s="132"/>
      <c r="C85" s="132"/>
      <c r="D85" s="132"/>
    </row>
    <row r="86" spans="1:4">
      <c r="A86" s="132"/>
      <c r="B86" s="132"/>
      <c r="C86" s="132"/>
      <c r="D86" s="132"/>
    </row>
    <row r="87" spans="1:4">
      <c r="A87" s="132"/>
      <c r="B87" s="132"/>
      <c r="C87" s="132"/>
      <c r="D87" s="132"/>
    </row>
    <row r="88" spans="1:4">
      <c r="A88" s="132"/>
      <c r="B88" s="132"/>
      <c r="C88" s="132"/>
      <c r="D88" s="132"/>
    </row>
    <row r="89" spans="1:4">
      <c r="A89" s="132"/>
      <c r="B89" s="132"/>
      <c r="C89" s="132"/>
      <c r="D89" s="132"/>
    </row>
    <row r="90" spans="1:4">
      <c r="A90" s="132"/>
      <c r="B90" s="132"/>
      <c r="C90" s="132"/>
      <c r="D90" s="132"/>
    </row>
    <row r="91" spans="1:4">
      <c r="A91" s="132"/>
      <c r="B91" s="132"/>
      <c r="C91" s="132"/>
      <c r="D91" s="132"/>
    </row>
    <row r="92" spans="1:4">
      <c r="A92" s="132"/>
      <c r="B92" s="132"/>
      <c r="C92" s="132"/>
      <c r="D92" s="132"/>
    </row>
    <row r="93" spans="1:4">
      <c r="A93" s="132"/>
      <c r="B93" s="132"/>
      <c r="C93" s="132"/>
      <c r="D93" s="132"/>
    </row>
    <row r="94" spans="1:4">
      <c r="A94" s="132"/>
      <c r="B94" s="132"/>
      <c r="C94" s="132"/>
      <c r="D94" s="132"/>
    </row>
    <row r="95" spans="1:4">
      <c r="A95" s="132"/>
      <c r="B95" s="132"/>
      <c r="C95" s="132"/>
      <c r="D95" s="132"/>
    </row>
  </sheetData>
  <mergeCells count="5">
    <mergeCell ref="A79:D79"/>
    <mergeCell ref="A80:D80"/>
    <mergeCell ref="A1:D1"/>
    <mergeCell ref="A3:D3"/>
    <mergeCell ref="A2:D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Balance</vt:lpstr>
      <vt:lpstr>PYG</vt:lpstr>
      <vt:lpstr>ECPN-A</vt:lpstr>
      <vt:lpstr>ECPN-B</vt:lpstr>
      <vt:lpstr>EFE</vt:lpstr>
      <vt:lpstr>Activo</vt:lpstr>
      <vt:lpstr>Balance!Área_de_impresión</vt:lpstr>
      <vt:lpstr>'ECPN-A'!Área_de_impresión</vt:lpstr>
      <vt:lpstr>'ECPN-B'!Área_de_impresión</vt:lpstr>
      <vt:lpstr>PYG!Área_de_impresión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Garcia Camara</dc:creator>
  <cp:lastModifiedBy>Alejandro Clemares</cp:lastModifiedBy>
  <cp:lastPrinted>2018-04-26T16:54:59Z</cp:lastPrinted>
  <dcterms:created xsi:type="dcterms:W3CDTF">2018-04-12T11:21:51Z</dcterms:created>
  <dcterms:modified xsi:type="dcterms:W3CDTF">2018-05-16T10:44:00Z</dcterms:modified>
</cp:coreProperties>
</file>